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N\4th sem\22_SJa_P102\"/>
    </mc:Choice>
  </mc:AlternateContent>
  <xr:revisionPtr revIDLastSave="0" documentId="13_ncr:1_{18280DBB-CAC0-46DE-86C1-7827413337D8}" xr6:coauthVersionLast="47" xr6:coauthVersionMax="47" xr10:uidLastSave="{00000000-0000-0000-0000-000000000000}"/>
  <bookViews>
    <workbookView xWindow="-120" yWindow="-120" windowWidth="29040" windowHeight="15840" activeTab="1" xr2:uid="{4DFEB459-603F-46B3-B30E-578FD0C58B1E}"/>
  </bookViews>
  <sheets>
    <sheet name="input sheet" sheetId="1" r:id="rId1"/>
    <sheet name="result sheet" sheetId="2" r:id="rId2"/>
  </sheets>
  <definedNames>
    <definedName name="_xlnm._FilterDatabase" localSheetId="1" hidden="1">'result sheet'!$A$1:$Z$76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F16" i="2"/>
  <c r="E16" i="2"/>
  <c r="C16" i="2"/>
  <c r="D16" i="2"/>
  <c r="T76" i="2"/>
  <c r="T62" i="2"/>
  <c r="T53" i="2"/>
  <c r="T52" i="2"/>
  <c r="T74" i="2"/>
  <c r="T44" i="2"/>
  <c r="T42" i="2"/>
  <c r="T41" i="2"/>
  <c r="T19" i="2"/>
  <c r="T17" i="2"/>
  <c r="T18" i="2"/>
  <c r="I76" i="1"/>
  <c r="I75" i="1"/>
  <c r="I74" i="1"/>
  <c r="I72" i="1"/>
  <c r="I73" i="1"/>
  <c r="I71" i="1"/>
  <c r="I68" i="1"/>
  <c r="I69" i="1"/>
  <c r="I70" i="1"/>
  <c r="I67" i="1"/>
  <c r="I64" i="1"/>
  <c r="I65" i="1"/>
  <c r="I66" i="1"/>
  <c r="I63" i="1"/>
  <c r="I50" i="1"/>
  <c r="I61" i="1"/>
  <c r="I62" i="1"/>
  <c r="I59" i="1"/>
  <c r="I60" i="1"/>
  <c r="I58" i="1"/>
  <c r="I57" i="1"/>
  <c r="I53" i="1"/>
  <c r="I54" i="1"/>
  <c r="I55" i="1"/>
  <c r="I56" i="1"/>
  <c r="I52" i="1"/>
  <c r="I51" i="1"/>
  <c r="I47" i="1"/>
  <c r="I48" i="1"/>
  <c r="I49" i="1"/>
  <c r="I46" i="1"/>
  <c r="I45" i="1"/>
  <c r="I44" i="1"/>
  <c r="I43" i="1"/>
  <c r="I42" i="1"/>
  <c r="I41" i="1"/>
  <c r="J71" i="2" l="1"/>
  <c r="I68" i="2"/>
  <c r="J59" i="2"/>
  <c r="I56" i="2"/>
  <c r="J47" i="2"/>
  <c r="I44" i="2"/>
  <c r="J35" i="2"/>
  <c r="J23" i="2"/>
  <c r="I20" i="2"/>
  <c r="I32" i="2"/>
  <c r="H32" i="2" s="1"/>
  <c r="J37" i="2"/>
  <c r="J34" i="2"/>
  <c r="J31" i="2"/>
  <c r="I18" i="2"/>
  <c r="J25" i="2"/>
  <c r="J22" i="2"/>
  <c r="I19" i="2"/>
  <c r="J70" i="2"/>
  <c r="J67" i="2"/>
  <c r="J61" i="2"/>
  <c r="J55" i="2"/>
  <c r="I69" i="2"/>
  <c r="J60" i="2"/>
  <c r="J48" i="2"/>
  <c r="I39" i="2"/>
  <c r="J36" i="2"/>
  <c r="I33" i="2"/>
  <c r="J30" i="2"/>
  <c r="I27" i="2"/>
  <c r="J24" i="2"/>
  <c r="I21" i="2"/>
  <c r="J18" i="2"/>
  <c r="H18" i="2" s="1"/>
  <c r="J73" i="2"/>
  <c r="J49" i="2"/>
  <c r="J54" i="2"/>
  <c r="J46" i="2"/>
  <c r="J72" i="2"/>
  <c r="I45" i="2"/>
  <c r="J58" i="2"/>
  <c r="I75" i="2"/>
  <c r="I57" i="2"/>
  <c r="I63" i="2"/>
  <c r="J42" i="2"/>
  <c r="I59" i="2"/>
  <c r="H59" i="2" s="1"/>
  <c r="J43" i="2"/>
  <c r="J66" i="2"/>
  <c r="I51" i="2"/>
  <c r="I71" i="2"/>
  <c r="H71" i="2" s="1"/>
  <c r="J56" i="2"/>
  <c r="J50" i="2"/>
  <c r="J41" i="2"/>
  <c r="J38" i="2"/>
  <c r="J29" i="2"/>
  <c r="I17" i="2"/>
  <c r="J69" i="2"/>
  <c r="I67" i="2"/>
  <c r="H67" i="2" s="1"/>
  <c r="J44" i="2"/>
  <c r="H44" i="2" s="1"/>
  <c r="I66" i="2"/>
  <c r="J57" i="2"/>
  <c r="J68" i="2"/>
  <c r="H68" i="2" s="1"/>
  <c r="I35" i="2"/>
  <c r="H35" i="2" s="1"/>
  <c r="I34" i="2"/>
  <c r="I22" i="2"/>
  <c r="I55" i="2"/>
  <c r="I65" i="2"/>
  <c r="J32" i="2"/>
  <c r="I70" i="2"/>
  <c r="I58" i="2"/>
  <c r="I52" i="2"/>
  <c r="I46" i="2"/>
  <c r="I40" i="2"/>
  <c r="I28" i="2"/>
  <c r="J19" i="2"/>
  <c r="I54" i="2"/>
  <c r="J45" i="2"/>
  <c r="J20" i="2"/>
  <c r="H20" i="2" s="1"/>
  <c r="I64" i="2"/>
  <c r="I43" i="2"/>
  <c r="I16" i="2"/>
  <c r="I74" i="2"/>
  <c r="J53" i="2"/>
  <c r="I47" i="2"/>
  <c r="H47" i="2" s="1"/>
  <c r="I26" i="2"/>
  <c r="I42" i="2"/>
  <c r="J33" i="2"/>
  <c r="H33" i="2" s="1"/>
  <c r="J62" i="2"/>
  <c r="I23" i="2"/>
  <c r="I76" i="2"/>
  <c r="I31" i="2"/>
  <c r="H31" i="2" s="1"/>
  <c r="I30" i="2"/>
  <c r="J21" i="2"/>
  <c r="H22" i="2"/>
  <c r="I50" i="2"/>
  <c r="H50" i="2" s="1"/>
  <c r="J17" i="2"/>
  <c r="I73" i="2"/>
  <c r="I61" i="2"/>
  <c r="I49" i="2"/>
  <c r="I37" i="2"/>
  <c r="I25" i="2"/>
  <c r="H25" i="2" s="1"/>
  <c r="J76" i="2"/>
  <c r="J64" i="2"/>
  <c r="J52" i="2"/>
  <c r="J40" i="2"/>
  <c r="J28" i="2"/>
  <c r="I62" i="2"/>
  <c r="I38" i="2"/>
  <c r="J65" i="2"/>
  <c r="I72" i="2"/>
  <c r="I60" i="2"/>
  <c r="I48" i="2"/>
  <c r="I36" i="2"/>
  <c r="I24" i="2"/>
  <c r="J75" i="2"/>
  <c r="H75" i="2" s="1"/>
  <c r="J63" i="2"/>
  <c r="J51" i="2"/>
  <c r="J39" i="2"/>
  <c r="J27" i="2"/>
  <c r="J74" i="2"/>
  <c r="J26" i="2"/>
  <c r="I53" i="2"/>
  <c r="I41" i="2"/>
  <c r="I29" i="2"/>
  <c r="J16" i="2"/>
  <c r="H51" i="2" l="1"/>
  <c r="H48" i="2"/>
  <c r="H37" i="2"/>
  <c r="H23" i="2"/>
  <c r="H60" i="2"/>
  <c r="H34" i="2"/>
  <c r="H46" i="2"/>
  <c r="H54" i="2"/>
  <c r="H56" i="2"/>
  <c r="H70" i="2"/>
  <c r="H24" i="2"/>
  <c r="H27" i="2"/>
  <c r="H69" i="2"/>
  <c r="H41" i="2"/>
  <c r="H66" i="2"/>
  <c r="H65" i="2"/>
  <c r="H38" i="2"/>
  <c r="H61" i="2"/>
  <c r="H49" i="2"/>
  <c r="H73" i="2"/>
  <c r="H19" i="2"/>
  <c r="H42" i="2"/>
  <c r="H36" i="2"/>
  <c r="H72" i="2"/>
  <c r="H39" i="2"/>
  <c r="H28" i="2"/>
  <c r="H43" i="2"/>
  <c r="H57" i="2"/>
  <c r="H55" i="2"/>
  <c r="H26" i="2"/>
  <c r="H64" i="2"/>
  <c r="H45" i="2"/>
  <c r="H30" i="2"/>
  <c r="H62" i="2"/>
  <c r="H40" i="2"/>
  <c r="H21" i="2"/>
  <c r="H63" i="2"/>
  <c r="H58" i="2"/>
  <c r="H76" i="2"/>
  <c r="H29" i="2"/>
  <c r="H16" i="2"/>
  <c r="H52" i="2"/>
  <c r="H53" i="2"/>
  <c r="H74" i="2"/>
  <c r="H17" i="2"/>
</calcChain>
</file>

<file path=xl/sharedStrings.xml><?xml version="1.0" encoding="utf-8"?>
<sst xmlns="http://schemas.openxmlformats.org/spreadsheetml/2006/main" count="664" uniqueCount="147">
  <si>
    <t>Project</t>
  </si>
  <si>
    <t>Type of fuel</t>
  </si>
  <si>
    <t xml:space="preserve">Concentration target </t>
  </si>
  <si>
    <t>Set vessel temperature</t>
  </si>
  <si>
    <t>Initial Pressure</t>
  </si>
  <si>
    <t>Partial pressure with N2</t>
  </si>
  <si>
    <t xml:space="preserve">Partial pressure with Air </t>
  </si>
  <si>
    <t xml:space="preserve">End temp </t>
  </si>
  <si>
    <t xml:space="preserve">Volatge Power Supply </t>
  </si>
  <si>
    <t>Charge time</t>
  </si>
  <si>
    <t>Total Pressure</t>
  </si>
  <si>
    <t>Ignition (Yes/No) ?</t>
  </si>
  <si>
    <t>Comments</t>
  </si>
  <si>
    <t>FPS</t>
  </si>
  <si>
    <t>H2</t>
  </si>
  <si>
    <t>Yes</t>
  </si>
  <si>
    <t xml:space="preserve">Yes </t>
  </si>
  <si>
    <t>yes</t>
  </si>
  <si>
    <t>Incorrect Partial pressure with fuel</t>
  </si>
  <si>
    <t>spark and ignition at 50ms (electrodes were misaligned)</t>
  </si>
  <si>
    <t>No</t>
  </si>
  <si>
    <t>H2/O2/N2</t>
  </si>
  <si>
    <t>10%,6%,84%</t>
  </si>
  <si>
    <t>Two sparks observed</t>
  </si>
  <si>
    <t>Single spark</t>
  </si>
  <si>
    <t>29.58%,14.79%,55.63%</t>
  </si>
  <si>
    <t>29.58%,11.83%,58.59%</t>
  </si>
  <si>
    <t>29.58%,8.87%,61.55%</t>
  </si>
  <si>
    <t>29.58%,7.39%,63.03%</t>
  </si>
  <si>
    <t>spark but no ignition</t>
  </si>
  <si>
    <t>same as T15</t>
  </si>
  <si>
    <t>capacitor was changed</t>
  </si>
  <si>
    <t>same as T17</t>
  </si>
  <si>
    <t>capacitor and charge time was changed</t>
  </si>
  <si>
    <t>same as T19</t>
  </si>
  <si>
    <t>Yes*</t>
  </si>
  <si>
    <t>spark was observed. A very minor ignition when zoomed in. Flame didn't propagate</t>
  </si>
  <si>
    <t>same as T21</t>
  </si>
  <si>
    <t>same as T26</t>
  </si>
  <si>
    <t>same as T30</t>
  </si>
  <si>
    <t>same as T32</t>
  </si>
  <si>
    <t>Test Number</t>
  </si>
  <si>
    <t>Partial Pressure H2 [mbar]</t>
  </si>
  <si>
    <t>Total Pressure [mbar]</t>
  </si>
  <si>
    <t>Partial Pressure N2 [mbar]</t>
  </si>
  <si>
    <t>Partial Pressure O2 [mbar]</t>
  </si>
  <si>
    <t>End Tempearture [C]</t>
  </si>
  <si>
    <t>lambda [-]</t>
  </si>
  <si>
    <t>Fuel-Air Equilibrium [-]</t>
  </si>
  <si>
    <t>Fuel-Oxygen Equilibrium [-]</t>
  </si>
  <si>
    <t>Maximum Explosion Pressure [barg]</t>
  </si>
  <si>
    <t>Laminar Burning Velocity [m/s]</t>
  </si>
  <si>
    <t>Laminar Flame Speed [m/s]</t>
  </si>
  <si>
    <t>Markstein length [m]</t>
  </si>
  <si>
    <t>22_SJa_P101</t>
  </si>
  <si>
    <t>22_SJa_P102</t>
  </si>
  <si>
    <t>spark and ignition is achieved at 1000ms, PTF = 100</t>
  </si>
  <si>
    <t>PTF = 150</t>
  </si>
  <si>
    <t>at charge time 1250, 1500, 2000ms but no ignition at all, PTF =170, Failed, no data</t>
  </si>
  <si>
    <t>PTF = 170</t>
  </si>
  <si>
    <t>Corresponding Scope data</t>
  </si>
  <si>
    <t>T0034</t>
  </si>
  <si>
    <t>T0035</t>
  </si>
  <si>
    <t>T0036</t>
  </si>
  <si>
    <t>T0037</t>
  </si>
  <si>
    <t>T0038</t>
  </si>
  <si>
    <t>No data</t>
  </si>
  <si>
    <t>29.58%,5.92%,64.50%</t>
  </si>
  <si>
    <t>Two sparks but no significant ignition, PTF = 170</t>
  </si>
  <si>
    <t>One spark but no significant ignition, PTF = 170</t>
  </si>
  <si>
    <t>T0039</t>
  </si>
  <si>
    <t>No reading data at 400ms but single spark at 750ms, PTF = 170</t>
  </si>
  <si>
    <t>T0040</t>
  </si>
  <si>
    <t>No reading data at 1000ms but single spark at 1500ms, PTF = 170</t>
  </si>
  <si>
    <t>T0041</t>
  </si>
  <si>
    <t>Single spark, PTF = 170</t>
  </si>
  <si>
    <t>T0042</t>
  </si>
  <si>
    <t>25.15%,15.72%,59.13%</t>
  </si>
  <si>
    <t>Charge time, 50, 500, 1000ms, wrong channel on power system, CHA instead of CHB, PTF = 170</t>
  </si>
  <si>
    <t>T0043</t>
  </si>
  <si>
    <t>25.15%,12.57%,62.28%</t>
  </si>
  <si>
    <t>T0044</t>
  </si>
  <si>
    <t>25.15%,9.43%,65.42%</t>
  </si>
  <si>
    <t>50,80,100,150</t>
  </si>
  <si>
    <t>No spark at charge time 50, 80, 100, 150, 500ms, cause: electrodes are in touch</t>
  </si>
  <si>
    <t>Two sparks, PTF = 170</t>
  </si>
  <si>
    <t>T0045</t>
  </si>
  <si>
    <t>25.15%,7.86%,66.99%</t>
  </si>
  <si>
    <t>25.15%,6.29%,68.56%</t>
  </si>
  <si>
    <t>T0046</t>
  </si>
  <si>
    <t>single spark, PTF = 170</t>
  </si>
  <si>
    <t>T0047</t>
  </si>
  <si>
    <t>two sparks, No data saved from kirana, PTF = 170</t>
  </si>
  <si>
    <t>T0048</t>
  </si>
  <si>
    <t>T0049</t>
  </si>
  <si>
    <t>single spark, No data saved from kirana, PTF = 170</t>
  </si>
  <si>
    <t>T0050</t>
  </si>
  <si>
    <t>T0051</t>
  </si>
  <si>
    <t>T0052</t>
  </si>
  <si>
    <t>PTF = 140</t>
  </si>
  <si>
    <t>spark and ignition at 90ms, PTF = 170</t>
  </si>
  <si>
    <t>No ignition and spark at 500ms, single spark and yes*ignition at 750ms, PTF = 170</t>
  </si>
  <si>
    <t>T0053</t>
  </si>
  <si>
    <t>T0054</t>
  </si>
  <si>
    <t>No ignition and spark at 1000ms, single spark and yes*ignition at 1500ms, PTF = 170</t>
  </si>
  <si>
    <t>No ignition and spark at 750, 1000ms, single spark and yes*ignition at 1250ms, PTF = 170</t>
  </si>
  <si>
    <t>T0055</t>
  </si>
  <si>
    <t>No ignition and spark at 1500ms, single spark and yes*ignition at 2000ms, PTF = 170</t>
  </si>
  <si>
    <t>T0056</t>
  </si>
  <si>
    <t>T0057</t>
  </si>
  <si>
    <t>T0058</t>
  </si>
  <si>
    <t>No ignition and spark at 1000ms, single spark and yes*ignition at 1250ms, PTF = 170</t>
  </si>
  <si>
    <t>T0059</t>
  </si>
  <si>
    <t>single spark and yes*ignition at 2000, PTF = 170</t>
  </si>
  <si>
    <t>T0060</t>
  </si>
  <si>
    <t>Nitrogen concentration was wrong  from T-58 to T-65</t>
  </si>
  <si>
    <t>single spark and yes*ignition at 750ms, PTF = 170</t>
  </si>
  <si>
    <t>T0061</t>
  </si>
  <si>
    <t>single spark and yes*ignition, PTF = 170</t>
  </si>
  <si>
    <t>T0062</t>
  </si>
  <si>
    <t>single spark and no significant ignition, PTF = 170</t>
  </si>
  <si>
    <t>T0063</t>
  </si>
  <si>
    <t>T0064</t>
  </si>
  <si>
    <t>repetition from T-49, PTF = 170</t>
  </si>
  <si>
    <t>T0065</t>
  </si>
  <si>
    <t>repetition from T-51, PTF = 170</t>
  </si>
  <si>
    <t>T0066</t>
  </si>
  <si>
    <t>Sigma</t>
  </si>
  <si>
    <t>Cantera Laminar Burning Velocity [m/s]</t>
  </si>
  <si>
    <t xml:space="preserve"> Cantera Laminar Flame Speed [m/s]</t>
  </si>
  <si>
    <t>Adiabatic [K]</t>
  </si>
  <si>
    <t>No Ignition</t>
  </si>
  <si>
    <t>(-)0.0095</t>
  </si>
  <si>
    <t>(-)0.0057</t>
  </si>
  <si>
    <t>(-)0.0012</t>
  </si>
  <si>
    <t>L index out of range</t>
  </si>
  <si>
    <t>Capacitor pF</t>
  </si>
  <si>
    <t>Partial pressure with fuel after filling</t>
  </si>
  <si>
    <t>PeakVoltage_V_</t>
  </si>
  <si>
    <t>PeakCurrent_A_</t>
  </si>
  <si>
    <t>CapacitorSize_pF_</t>
  </si>
  <si>
    <t>MIETheoritical_mJ_</t>
  </si>
  <si>
    <t>MIECummulative_mJ_</t>
  </si>
  <si>
    <t>MIE_Imax__mJ_</t>
  </si>
  <si>
    <t>MIE_IZero__mJ_</t>
  </si>
  <si>
    <t>MIE_UZero__mJ_</t>
  </si>
  <si>
    <t>Target lambda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</si>
</sst>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10" fontId="0" fillId="0" borderId="0" xfId="0" applyNumberFormat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ECD2-06FC-4AFF-9765-7F0C236E152B}">
  <dimension ref="A1:X76"/>
  <sheetViews>
    <sheetView zoomScale="110" zoomScaleNormal="11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H70" sqref="H70"/>
    </sheetView>
  </sheetViews>
  <sheetFormatPr defaultColWidth="15.7109375" defaultRowHeight="15" x14ac:dyDescent="0.25"/>
  <cols>
    <col min="1" max="2" width="15.7109375" style="6"/>
    <col min="3" max="3" width="12.28515625" customWidth="1"/>
    <col min="4" max="4" width="18.85546875" customWidth="1"/>
    <col min="7" max="7" width="19.5703125" bestFit="1" customWidth="1"/>
    <col min="12" max="12" width="15.7109375" customWidth="1"/>
  </cols>
  <sheetData>
    <row r="1" spans="1:23" s="7" customFormat="1" ht="32.25" customHeight="1" x14ac:dyDescent="0.25">
      <c r="A1" s="5" t="s">
        <v>0</v>
      </c>
      <c r="B1" s="5" t="s">
        <v>41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137</v>
      </c>
      <c r="H1" s="5" t="s">
        <v>5</v>
      </c>
      <c r="I1" s="5" t="s">
        <v>6</v>
      </c>
      <c r="J1" s="5" t="s">
        <v>7</v>
      </c>
      <c r="K1" s="5" t="s">
        <v>146</v>
      </c>
      <c r="L1" s="5" t="s">
        <v>10</v>
      </c>
      <c r="M1" s="5" t="s">
        <v>136</v>
      </c>
      <c r="N1" s="5" t="s">
        <v>8</v>
      </c>
      <c r="O1" s="5" t="s">
        <v>9</v>
      </c>
      <c r="P1" s="5" t="s">
        <v>11</v>
      </c>
      <c r="Q1" s="5" t="s">
        <v>13</v>
      </c>
      <c r="R1" s="5" t="s">
        <v>12</v>
      </c>
      <c r="W1" s="7" t="s">
        <v>60</v>
      </c>
    </row>
    <row r="2" spans="1:23" x14ac:dyDescent="0.25">
      <c r="A2" s="4" t="s">
        <v>54</v>
      </c>
      <c r="B2" s="6">
        <v>1</v>
      </c>
      <c r="C2" t="s">
        <v>14</v>
      </c>
      <c r="D2" s="1">
        <v>0.3</v>
      </c>
      <c r="E2">
        <v>27</v>
      </c>
      <c r="F2">
        <v>100.2</v>
      </c>
      <c r="G2">
        <v>401.7</v>
      </c>
      <c r="J2">
        <v>26.9</v>
      </c>
      <c r="L2">
        <v>1003.1</v>
      </c>
      <c r="M2">
        <v>30</v>
      </c>
      <c r="N2">
        <v>5</v>
      </c>
      <c r="O2">
        <v>50</v>
      </c>
      <c r="P2" t="s">
        <v>15</v>
      </c>
      <c r="Q2">
        <v>500000</v>
      </c>
      <c r="R2" t="s">
        <v>99</v>
      </c>
    </row>
    <row r="3" spans="1:23" x14ac:dyDescent="0.25">
      <c r="A3" s="4" t="s">
        <v>54</v>
      </c>
      <c r="B3" s="6">
        <v>2</v>
      </c>
      <c r="C3" t="s">
        <v>14</v>
      </c>
      <c r="D3" s="1">
        <v>0.125</v>
      </c>
      <c r="E3">
        <v>27</v>
      </c>
      <c r="F3">
        <v>99.7</v>
      </c>
      <c r="G3">
        <v>225.6</v>
      </c>
      <c r="J3">
        <v>27</v>
      </c>
      <c r="L3">
        <v>1003</v>
      </c>
      <c r="M3">
        <v>30</v>
      </c>
      <c r="N3">
        <v>5</v>
      </c>
      <c r="O3">
        <v>50</v>
      </c>
      <c r="P3" t="s">
        <v>16</v>
      </c>
      <c r="Q3">
        <v>10000</v>
      </c>
      <c r="R3" t="s">
        <v>99</v>
      </c>
    </row>
    <row r="4" spans="1:23" x14ac:dyDescent="0.25">
      <c r="A4" s="4" t="s">
        <v>54</v>
      </c>
      <c r="B4" s="6">
        <v>3</v>
      </c>
      <c r="C4" t="s">
        <v>14</v>
      </c>
      <c r="D4" s="1">
        <v>0.125</v>
      </c>
      <c r="E4">
        <v>27</v>
      </c>
      <c r="F4">
        <v>99.8</v>
      </c>
      <c r="G4">
        <v>225.6</v>
      </c>
      <c r="J4">
        <v>27.1</v>
      </c>
      <c r="L4">
        <v>1003.9</v>
      </c>
      <c r="M4">
        <v>30</v>
      </c>
      <c r="N4">
        <v>5</v>
      </c>
      <c r="O4">
        <v>50</v>
      </c>
      <c r="P4" t="s">
        <v>17</v>
      </c>
      <c r="Q4">
        <v>5000</v>
      </c>
      <c r="R4" t="s">
        <v>100</v>
      </c>
    </row>
    <row r="5" spans="1:23" x14ac:dyDescent="0.25">
      <c r="A5" s="4" t="s">
        <v>54</v>
      </c>
      <c r="B5" s="6">
        <v>4</v>
      </c>
      <c r="C5" t="s">
        <v>14</v>
      </c>
      <c r="D5" s="1">
        <v>0.1</v>
      </c>
      <c r="E5">
        <v>27</v>
      </c>
      <c r="F5">
        <v>100.3</v>
      </c>
      <c r="G5">
        <v>199</v>
      </c>
      <c r="J5">
        <v>27.1</v>
      </c>
      <c r="L5">
        <v>1005.5</v>
      </c>
      <c r="M5">
        <v>30</v>
      </c>
      <c r="N5">
        <v>5</v>
      </c>
      <c r="O5">
        <v>40</v>
      </c>
      <c r="P5" t="s">
        <v>15</v>
      </c>
      <c r="Q5">
        <v>5000</v>
      </c>
      <c r="R5" t="s">
        <v>59</v>
      </c>
    </row>
    <row r="6" spans="1:23" x14ac:dyDescent="0.25">
      <c r="A6" s="4" t="s">
        <v>55</v>
      </c>
      <c r="B6" s="6">
        <v>1</v>
      </c>
      <c r="C6" t="s">
        <v>14</v>
      </c>
      <c r="D6" s="1">
        <v>0.1</v>
      </c>
      <c r="E6">
        <v>27</v>
      </c>
      <c r="F6">
        <v>99.9</v>
      </c>
      <c r="G6">
        <v>373.9</v>
      </c>
      <c r="J6">
        <v>26.9</v>
      </c>
      <c r="L6">
        <v>1001</v>
      </c>
      <c r="M6">
        <v>10</v>
      </c>
      <c r="N6">
        <v>5</v>
      </c>
      <c r="O6">
        <v>40</v>
      </c>
      <c r="P6" t="s">
        <v>15</v>
      </c>
      <c r="Q6">
        <v>5000</v>
      </c>
      <c r="R6" t="s">
        <v>18</v>
      </c>
    </row>
    <row r="7" spans="1:23" x14ac:dyDescent="0.25">
      <c r="A7" s="4" t="s">
        <v>55</v>
      </c>
      <c r="B7" s="6">
        <v>2</v>
      </c>
      <c r="C7" t="s">
        <v>14</v>
      </c>
      <c r="D7" s="1">
        <v>0.1</v>
      </c>
      <c r="E7">
        <v>27</v>
      </c>
      <c r="F7">
        <v>100.4</v>
      </c>
      <c r="G7">
        <v>203.9</v>
      </c>
      <c r="J7">
        <v>27</v>
      </c>
      <c r="L7">
        <v>999.5</v>
      </c>
      <c r="M7">
        <v>10</v>
      </c>
      <c r="N7">
        <v>5</v>
      </c>
      <c r="O7">
        <v>40</v>
      </c>
      <c r="P7" t="s">
        <v>17</v>
      </c>
      <c r="Q7">
        <v>5000</v>
      </c>
      <c r="R7" t="s">
        <v>19</v>
      </c>
    </row>
    <row r="8" spans="1:23" x14ac:dyDescent="0.25">
      <c r="A8" s="4" t="s">
        <v>55</v>
      </c>
      <c r="B8" s="6">
        <v>3</v>
      </c>
      <c r="C8" t="s">
        <v>14</v>
      </c>
      <c r="D8" s="1">
        <v>0.08</v>
      </c>
      <c r="E8">
        <v>27</v>
      </c>
      <c r="F8">
        <v>100.6</v>
      </c>
      <c r="G8">
        <v>180.1</v>
      </c>
      <c r="J8">
        <v>27.1</v>
      </c>
      <c r="L8">
        <v>1001</v>
      </c>
      <c r="M8">
        <v>10</v>
      </c>
      <c r="N8">
        <v>5</v>
      </c>
      <c r="O8">
        <v>50</v>
      </c>
      <c r="P8" t="s">
        <v>20</v>
      </c>
      <c r="Q8">
        <v>5000</v>
      </c>
    </row>
    <row r="9" spans="1:23" x14ac:dyDescent="0.25">
      <c r="A9" s="4" t="s">
        <v>55</v>
      </c>
      <c r="B9" s="6">
        <v>4</v>
      </c>
      <c r="C9" t="s">
        <v>14</v>
      </c>
      <c r="D9" s="1">
        <v>0.08</v>
      </c>
      <c r="E9">
        <v>27</v>
      </c>
      <c r="F9">
        <v>100.6</v>
      </c>
      <c r="G9">
        <v>180.1</v>
      </c>
      <c r="J9">
        <v>27.1</v>
      </c>
      <c r="L9">
        <v>1001</v>
      </c>
      <c r="M9">
        <v>10</v>
      </c>
      <c r="N9">
        <v>5</v>
      </c>
      <c r="O9">
        <v>50</v>
      </c>
      <c r="P9" t="s">
        <v>20</v>
      </c>
      <c r="Q9">
        <v>5000</v>
      </c>
    </row>
    <row r="10" spans="1:23" x14ac:dyDescent="0.25">
      <c r="A10" s="4" t="s">
        <v>55</v>
      </c>
      <c r="B10" s="6">
        <v>5</v>
      </c>
      <c r="C10" t="s">
        <v>14</v>
      </c>
      <c r="D10" s="1">
        <v>0.08</v>
      </c>
      <c r="E10">
        <v>27</v>
      </c>
      <c r="F10">
        <v>100.6</v>
      </c>
      <c r="G10">
        <v>180.1</v>
      </c>
      <c r="J10">
        <v>27.1</v>
      </c>
      <c r="L10">
        <v>1001</v>
      </c>
      <c r="M10">
        <v>100</v>
      </c>
      <c r="N10">
        <v>5</v>
      </c>
      <c r="O10">
        <v>80</v>
      </c>
      <c r="P10" t="s">
        <v>15</v>
      </c>
      <c r="Q10">
        <v>1000</v>
      </c>
    </row>
    <row r="11" spans="1:23" x14ac:dyDescent="0.25">
      <c r="A11" s="4" t="s">
        <v>55</v>
      </c>
      <c r="B11" s="6">
        <v>6</v>
      </c>
      <c r="C11" t="s">
        <v>21</v>
      </c>
      <c r="D11" s="2" t="s">
        <v>22</v>
      </c>
      <c r="E11">
        <v>27</v>
      </c>
      <c r="F11">
        <v>100</v>
      </c>
      <c r="G11">
        <v>385.3</v>
      </c>
      <c r="J11">
        <v>27</v>
      </c>
      <c r="L11">
        <v>998.6</v>
      </c>
      <c r="M11">
        <v>100</v>
      </c>
      <c r="N11">
        <v>5</v>
      </c>
      <c r="O11">
        <v>80</v>
      </c>
      <c r="P11" t="s">
        <v>20</v>
      </c>
      <c r="Q11">
        <v>1000</v>
      </c>
      <c r="R11" t="s">
        <v>23</v>
      </c>
    </row>
    <row r="12" spans="1:23" x14ac:dyDescent="0.25">
      <c r="A12" s="4" t="s">
        <v>55</v>
      </c>
      <c r="B12" s="6">
        <v>7</v>
      </c>
      <c r="C12" t="s">
        <v>21</v>
      </c>
      <c r="D12" s="2" t="s">
        <v>22</v>
      </c>
      <c r="E12">
        <v>27</v>
      </c>
      <c r="F12">
        <v>100</v>
      </c>
      <c r="G12">
        <v>385.3</v>
      </c>
      <c r="J12">
        <v>27</v>
      </c>
      <c r="L12">
        <v>998.7</v>
      </c>
      <c r="M12">
        <v>330</v>
      </c>
      <c r="N12">
        <v>5</v>
      </c>
      <c r="O12">
        <v>80</v>
      </c>
      <c r="P12" t="s">
        <v>20</v>
      </c>
      <c r="Q12">
        <v>1000</v>
      </c>
      <c r="R12" t="s">
        <v>24</v>
      </c>
    </row>
    <row r="13" spans="1:23" x14ac:dyDescent="0.25">
      <c r="A13" s="4" t="s">
        <v>55</v>
      </c>
      <c r="B13" s="6">
        <v>8</v>
      </c>
      <c r="C13" t="s">
        <v>21</v>
      </c>
      <c r="D13" s="2" t="s">
        <v>22</v>
      </c>
      <c r="E13">
        <v>27</v>
      </c>
      <c r="F13">
        <v>100</v>
      </c>
      <c r="G13">
        <v>385.3</v>
      </c>
      <c r="J13">
        <v>27</v>
      </c>
      <c r="L13">
        <v>998.7</v>
      </c>
      <c r="M13">
        <v>660</v>
      </c>
      <c r="N13">
        <v>5</v>
      </c>
      <c r="O13">
        <v>80</v>
      </c>
      <c r="P13" t="s">
        <v>20</v>
      </c>
      <c r="Q13">
        <v>1000</v>
      </c>
    </row>
    <row r="14" spans="1:23" x14ac:dyDescent="0.25">
      <c r="A14" s="4" t="s">
        <v>55</v>
      </c>
      <c r="B14" s="6">
        <v>9</v>
      </c>
      <c r="C14" t="s">
        <v>21</v>
      </c>
      <c r="D14" s="2" t="s">
        <v>22</v>
      </c>
      <c r="E14">
        <v>27</v>
      </c>
      <c r="F14">
        <v>100</v>
      </c>
      <c r="G14">
        <v>385.3</v>
      </c>
      <c r="J14">
        <v>27</v>
      </c>
      <c r="L14">
        <v>998.7</v>
      </c>
      <c r="M14">
        <v>1320</v>
      </c>
      <c r="N14">
        <v>5</v>
      </c>
      <c r="O14">
        <v>130</v>
      </c>
      <c r="P14" t="s">
        <v>20</v>
      </c>
      <c r="Q14">
        <v>1000</v>
      </c>
    </row>
    <row r="15" spans="1:23" x14ac:dyDescent="0.25">
      <c r="A15" s="4" t="s">
        <v>55</v>
      </c>
      <c r="B15" s="6">
        <v>10</v>
      </c>
      <c r="C15" t="s">
        <v>21</v>
      </c>
      <c r="D15" s="2" t="s">
        <v>22</v>
      </c>
      <c r="E15">
        <v>27</v>
      </c>
      <c r="F15">
        <v>100</v>
      </c>
      <c r="G15">
        <v>385.3</v>
      </c>
      <c r="J15">
        <v>27</v>
      </c>
      <c r="L15">
        <v>998.7</v>
      </c>
      <c r="M15">
        <v>2000</v>
      </c>
      <c r="N15">
        <v>5</v>
      </c>
      <c r="O15">
        <v>170</v>
      </c>
      <c r="P15" t="s">
        <v>20</v>
      </c>
      <c r="Q15">
        <v>1000</v>
      </c>
    </row>
    <row r="16" spans="1:23" x14ac:dyDescent="0.25">
      <c r="A16" s="4" t="s">
        <v>55</v>
      </c>
      <c r="B16" s="6">
        <v>11</v>
      </c>
      <c r="C16" t="s">
        <v>21</v>
      </c>
      <c r="D16" s="1" t="s">
        <v>25</v>
      </c>
      <c r="E16">
        <v>27</v>
      </c>
      <c r="F16">
        <v>101.6</v>
      </c>
      <c r="G16">
        <v>396</v>
      </c>
      <c r="H16">
        <v>0</v>
      </c>
      <c r="I16">
        <v>602.20000000000005</v>
      </c>
      <c r="J16">
        <v>26.5</v>
      </c>
      <c r="K16">
        <v>1</v>
      </c>
      <c r="L16">
        <v>998.3</v>
      </c>
      <c r="M16">
        <v>10</v>
      </c>
      <c r="N16">
        <v>5</v>
      </c>
      <c r="O16">
        <v>30</v>
      </c>
      <c r="P16" t="s">
        <v>20</v>
      </c>
      <c r="Q16">
        <v>2000</v>
      </c>
      <c r="R16" t="s">
        <v>19</v>
      </c>
    </row>
    <row r="17" spans="1:18" x14ac:dyDescent="0.25">
      <c r="A17" s="4" t="s">
        <v>55</v>
      </c>
      <c r="B17" s="6">
        <v>12</v>
      </c>
      <c r="C17" t="s">
        <v>21</v>
      </c>
      <c r="D17" s="1" t="s">
        <v>25</v>
      </c>
      <c r="E17">
        <v>27</v>
      </c>
      <c r="F17">
        <v>100.7</v>
      </c>
      <c r="G17">
        <v>395.6</v>
      </c>
      <c r="H17">
        <v>0</v>
      </c>
      <c r="I17">
        <v>606.9</v>
      </c>
      <c r="J17">
        <v>27</v>
      </c>
      <c r="K17">
        <v>1</v>
      </c>
      <c r="L17">
        <v>1002</v>
      </c>
      <c r="M17">
        <v>10</v>
      </c>
      <c r="N17">
        <v>5</v>
      </c>
      <c r="O17">
        <v>50</v>
      </c>
      <c r="P17" t="s">
        <v>15</v>
      </c>
      <c r="Q17" s="3">
        <v>20000</v>
      </c>
    </row>
    <row r="18" spans="1:18" x14ac:dyDescent="0.25">
      <c r="A18" s="4" t="s">
        <v>55</v>
      </c>
      <c r="B18" s="6">
        <v>13</v>
      </c>
      <c r="C18" t="s">
        <v>21</v>
      </c>
      <c r="D18" s="1" t="s">
        <v>26</v>
      </c>
      <c r="E18">
        <v>27</v>
      </c>
      <c r="F18">
        <v>100.7</v>
      </c>
      <c r="G18">
        <v>395.5</v>
      </c>
      <c r="H18">
        <v>140.30000000000001</v>
      </c>
      <c r="I18">
        <v>466</v>
      </c>
      <c r="J18">
        <v>27.1</v>
      </c>
      <c r="K18">
        <v>0.8</v>
      </c>
      <c r="L18">
        <v>999.4</v>
      </c>
      <c r="M18">
        <v>10</v>
      </c>
      <c r="N18">
        <v>5</v>
      </c>
      <c r="O18">
        <v>50</v>
      </c>
      <c r="P18" t="s">
        <v>15</v>
      </c>
      <c r="Q18" s="3">
        <v>50000</v>
      </c>
    </row>
    <row r="19" spans="1:18" x14ac:dyDescent="0.25">
      <c r="A19" s="4" t="s">
        <v>55</v>
      </c>
      <c r="B19" s="6">
        <v>14</v>
      </c>
      <c r="C19" t="s">
        <v>21</v>
      </c>
      <c r="D19" s="1" t="s">
        <v>27</v>
      </c>
      <c r="E19">
        <v>27</v>
      </c>
      <c r="F19">
        <v>101.2</v>
      </c>
      <c r="G19">
        <v>396.3</v>
      </c>
      <c r="H19">
        <v>280.3</v>
      </c>
      <c r="I19">
        <v>325.2</v>
      </c>
      <c r="J19">
        <v>27.2</v>
      </c>
      <c r="K19">
        <v>0.6</v>
      </c>
      <c r="L19">
        <v>1001.5</v>
      </c>
      <c r="M19">
        <v>10</v>
      </c>
      <c r="N19">
        <v>5</v>
      </c>
      <c r="O19">
        <v>50</v>
      </c>
      <c r="P19" t="s">
        <v>15</v>
      </c>
      <c r="Q19" s="3">
        <v>30000</v>
      </c>
    </row>
    <row r="20" spans="1:18" x14ac:dyDescent="0.25">
      <c r="A20" s="4" t="s">
        <v>55</v>
      </c>
      <c r="B20" s="6">
        <v>15</v>
      </c>
      <c r="C20" t="s">
        <v>21</v>
      </c>
      <c r="D20" s="1" t="s">
        <v>28</v>
      </c>
      <c r="E20">
        <v>27</v>
      </c>
      <c r="F20">
        <v>101.4</v>
      </c>
      <c r="G20">
        <v>395.6</v>
      </c>
      <c r="H20">
        <v>349.8</v>
      </c>
      <c r="I20">
        <v>257.39999999999998</v>
      </c>
      <c r="J20">
        <v>27.1</v>
      </c>
      <c r="K20">
        <v>0.5</v>
      </c>
      <c r="L20">
        <v>1001.6</v>
      </c>
      <c r="M20">
        <v>10</v>
      </c>
      <c r="N20">
        <v>5</v>
      </c>
      <c r="O20">
        <v>50</v>
      </c>
      <c r="P20" t="s">
        <v>20</v>
      </c>
      <c r="Q20" s="3">
        <v>20000</v>
      </c>
      <c r="R20" t="s">
        <v>29</v>
      </c>
    </row>
    <row r="21" spans="1:18" x14ac:dyDescent="0.25">
      <c r="A21" s="4" t="s">
        <v>55</v>
      </c>
      <c r="B21" s="6">
        <v>16</v>
      </c>
      <c r="C21" t="s">
        <v>21</v>
      </c>
      <c r="D21" s="1" t="s">
        <v>28</v>
      </c>
      <c r="E21">
        <v>27</v>
      </c>
      <c r="F21">
        <v>101.4</v>
      </c>
      <c r="G21">
        <v>395.6</v>
      </c>
      <c r="H21">
        <v>349.8</v>
      </c>
      <c r="I21">
        <v>257.39999999999998</v>
      </c>
      <c r="J21">
        <v>27.1</v>
      </c>
      <c r="K21">
        <v>0.5</v>
      </c>
      <c r="L21">
        <v>1001.6</v>
      </c>
      <c r="M21">
        <v>10</v>
      </c>
      <c r="N21">
        <v>5</v>
      </c>
      <c r="O21">
        <v>50</v>
      </c>
      <c r="P21" t="s">
        <v>20</v>
      </c>
      <c r="Q21" s="3">
        <v>20000</v>
      </c>
      <c r="R21" t="s">
        <v>30</v>
      </c>
    </row>
    <row r="22" spans="1:18" x14ac:dyDescent="0.25">
      <c r="A22" s="4" t="s">
        <v>55</v>
      </c>
      <c r="B22" s="6">
        <v>17</v>
      </c>
      <c r="C22" t="s">
        <v>21</v>
      </c>
      <c r="D22" s="1" t="s">
        <v>28</v>
      </c>
      <c r="E22">
        <v>27</v>
      </c>
      <c r="F22">
        <v>101.4</v>
      </c>
      <c r="G22">
        <v>395.6</v>
      </c>
      <c r="H22">
        <v>349.8</v>
      </c>
      <c r="I22">
        <v>257.39999999999998</v>
      </c>
      <c r="J22">
        <v>27.1</v>
      </c>
      <c r="K22">
        <v>0.5</v>
      </c>
      <c r="L22">
        <v>1001.6</v>
      </c>
      <c r="M22">
        <v>330</v>
      </c>
      <c r="N22">
        <v>5</v>
      </c>
      <c r="O22">
        <v>50</v>
      </c>
      <c r="P22" t="s">
        <v>20</v>
      </c>
      <c r="Q22" s="3">
        <v>20000</v>
      </c>
      <c r="R22" t="s">
        <v>31</v>
      </c>
    </row>
    <row r="23" spans="1:18" x14ac:dyDescent="0.25">
      <c r="A23" s="4" t="s">
        <v>55</v>
      </c>
      <c r="B23" s="6">
        <v>18</v>
      </c>
      <c r="C23" t="s">
        <v>21</v>
      </c>
      <c r="D23" s="1" t="s">
        <v>28</v>
      </c>
      <c r="E23">
        <v>27</v>
      </c>
      <c r="F23">
        <v>101.4</v>
      </c>
      <c r="G23">
        <v>395.6</v>
      </c>
      <c r="H23">
        <v>349.8</v>
      </c>
      <c r="I23">
        <v>257.39999999999998</v>
      </c>
      <c r="J23">
        <v>27.1</v>
      </c>
      <c r="K23">
        <v>0.5</v>
      </c>
      <c r="L23">
        <v>1001.6</v>
      </c>
      <c r="M23">
        <v>330</v>
      </c>
      <c r="N23">
        <v>5</v>
      </c>
      <c r="O23">
        <v>50</v>
      </c>
      <c r="P23" t="s">
        <v>20</v>
      </c>
      <c r="Q23" s="3">
        <v>20000</v>
      </c>
      <c r="R23" t="s">
        <v>32</v>
      </c>
    </row>
    <row r="24" spans="1:18" x14ac:dyDescent="0.25">
      <c r="A24" s="4" t="s">
        <v>55</v>
      </c>
      <c r="B24" s="6">
        <v>19</v>
      </c>
      <c r="C24" t="s">
        <v>21</v>
      </c>
      <c r="D24" s="1" t="s">
        <v>28</v>
      </c>
      <c r="E24">
        <v>27</v>
      </c>
      <c r="F24">
        <v>101.4</v>
      </c>
      <c r="G24">
        <v>395.6</v>
      </c>
      <c r="H24">
        <v>349.8</v>
      </c>
      <c r="I24">
        <v>257.39999999999998</v>
      </c>
      <c r="J24">
        <v>27.1</v>
      </c>
      <c r="K24">
        <v>0.5</v>
      </c>
      <c r="L24">
        <v>1001.6</v>
      </c>
      <c r="M24">
        <v>430</v>
      </c>
      <c r="N24">
        <v>5</v>
      </c>
      <c r="O24">
        <v>80</v>
      </c>
      <c r="P24" t="s">
        <v>20</v>
      </c>
      <c r="Q24" s="3">
        <v>20000</v>
      </c>
      <c r="R24" t="s">
        <v>33</v>
      </c>
    </row>
    <row r="25" spans="1:18" x14ac:dyDescent="0.25">
      <c r="A25" s="4" t="s">
        <v>55</v>
      </c>
      <c r="B25" s="6">
        <v>20</v>
      </c>
      <c r="C25" t="s">
        <v>21</v>
      </c>
      <c r="D25" s="1" t="s">
        <v>28</v>
      </c>
      <c r="E25">
        <v>27</v>
      </c>
      <c r="F25">
        <v>101.4</v>
      </c>
      <c r="G25">
        <v>395.6</v>
      </c>
      <c r="H25">
        <v>349.8</v>
      </c>
      <c r="I25">
        <v>257.39999999999998</v>
      </c>
      <c r="J25">
        <v>27.1</v>
      </c>
      <c r="K25">
        <v>0.5</v>
      </c>
      <c r="L25">
        <v>1001.6</v>
      </c>
      <c r="M25">
        <v>430</v>
      </c>
      <c r="N25">
        <v>5</v>
      </c>
      <c r="O25">
        <v>80</v>
      </c>
      <c r="P25" t="s">
        <v>20</v>
      </c>
      <c r="Q25" s="3">
        <v>20000</v>
      </c>
      <c r="R25" t="s">
        <v>34</v>
      </c>
    </row>
    <row r="26" spans="1:18" x14ac:dyDescent="0.25">
      <c r="A26" s="4" t="s">
        <v>55</v>
      </c>
      <c r="B26" s="6">
        <v>21</v>
      </c>
      <c r="C26" t="s">
        <v>21</v>
      </c>
      <c r="D26" s="1" t="s">
        <v>28</v>
      </c>
      <c r="E26">
        <v>27</v>
      </c>
      <c r="F26">
        <v>101.4</v>
      </c>
      <c r="G26">
        <v>395.6</v>
      </c>
      <c r="H26">
        <v>349.8</v>
      </c>
      <c r="I26">
        <v>257.39999999999998</v>
      </c>
      <c r="J26">
        <v>27.1</v>
      </c>
      <c r="K26">
        <v>0.5</v>
      </c>
      <c r="L26">
        <v>1001.6</v>
      </c>
      <c r="M26">
        <v>630</v>
      </c>
      <c r="N26">
        <v>5</v>
      </c>
      <c r="O26">
        <v>80</v>
      </c>
      <c r="P26" t="s">
        <v>35</v>
      </c>
      <c r="Q26" s="3">
        <v>20000</v>
      </c>
      <c r="R26" t="s">
        <v>36</v>
      </c>
    </row>
    <row r="27" spans="1:18" x14ac:dyDescent="0.25">
      <c r="A27" s="4" t="s">
        <v>55</v>
      </c>
      <c r="B27" s="6">
        <v>22</v>
      </c>
      <c r="C27" t="s">
        <v>21</v>
      </c>
      <c r="D27" s="1" t="s">
        <v>28</v>
      </c>
      <c r="E27">
        <v>27</v>
      </c>
      <c r="F27">
        <v>101.4</v>
      </c>
      <c r="G27">
        <v>395.6</v>
      </c>
      <c r="H27">
        <v>349.8</v>
      </c>
      <c r="I27">
        <v>257.39999999999998</v>
      </c>
      <c r="J27">
        <v>27.1</v>
      </c>
      <c r="K27">
        <v>0.5</v>
      </c>
      <c r="L27">
        <v>1001.6</v>
      </c>
      <c r="M27">
        <v>960</v>
      </c>
      <c r="N27">
        <v>5</v>
      </c>
      <c r="O27">
        <v>110</v>
      </c>
      <c r="P27" t="s">
        <v>35</v>
      </c>
      <c r="Q27" s="3">
        <v>20000</v>
      </c>
      <c r="R27" t="s">
        <v>37</v>
      </c>
    </row>
    <row r="28" spans="1:18" x14ac:dyDescent="0.25">
      <c r="A28" s="4" t="s">
        <v>55</v>
      </c>
      <c r="B28" s="6">
        <v>23</v>
      </c>
      <c r="C28" t="s">
        <v>21</v>
      </c>
      <c r="D28" s="1" t="s">
        <v>28</v>
      </c>
      <c r="E28">
        <v>27</v>
      </c>
      <c r="F28">
        <v>101.4</v>
      </c>
      <c r="G28">
        <v>395.6</v>
      </c>
      <c r="H28">
        <v>349.8</v>
      </c>
      <c r="I28">
        <v>257.39999999999998</v>
      </c>
      <c r="J28">
        <v>27.1</v>
      </c>
      <c r="K28">
        <v>0.5</v>
      </c>
      <c r="L28">
        <v>1001.6</v>
      </c>
      <c r="M28">
        <v>1320</v>
      </c>
      <c r="N28">
        <v>5</v>
      </c>
      <c r="O28">
        <v>110</v>
      </c>
      <c r="P28" t="s">
        <v>35</v>
      </c>
      <c r="Q28" s="3">
        <v>20000</v>
      </c>
      <c r="R28" t="s">
        <v>37</v>
      </c>
    </row>
    <row r="29" spans="1:18" x14ac:dyDescent="0.25">
      <c r="A29" s="4" t="s">
        <v>55</v>
      </c>
      <c r="B29" s="6">
        <v>24</v>
      </c>
      <c r="C29" t="s">
        <v>21</v>
      </c>
      <c r="D29" s="1" t="s">
        <v>28</v>
      </c>
      <c r="E29">
        <v>27</v>
      </c>
      <c r="F29">
        <v>101.4</v>
      </c>
      <c r="G29">
        <v>395.6</v>
      </c>
      <c r="H29">
        <v>349.8</v>
      </c>
      <c r="I29">
        <v>257.39999999999998</v>
      </c>
      <c r="J29">
        <v>27.1</v>
      </c>
      <c r="K29">
        <v>0.5</v>
      </c>
      <c r="L29">
        <v>1001.6</v>
      </c>
      <c r="M29">
        <v>1650</v>
      </c>
      <c r="N29">
        <v>5</v>
      </c>
      <c r="O29">
        <v>150</v>
      </c>
      <c r="P29" t="s">
        <v>35</v>
      </c>
      <c r="Q29" s="3">
        <v>20000</v>
      </c>
      <c r="R29" t="s">
        <v>37</v>
      </c>
    </row>
    <row r="30" spans="1:18" x14ac:dyDescent="0.25">
      <c r="A30" s="4" t="s">
        <v>55</v>
      </c>
      <c r="B30" s="6">
        <v>25</v>
      </c>
      <c r="C30" t="s">
        <v>21</v>
      </c>
      <c r="D30" s="1" t="s">
        <v>28</v>
      </c>
      <c r="E30">
        <v>27</v>
      </c>
      <c r="F30">
        <v>101.4</v>
      </c>
      <c r="G30">
        <v>395.6</v>
      </c>
      <c r="H30">
        <v>349.8</v>
      </c>
      <c r="I30">
        <v>257.39999999999998</v>
      </c>
      <c r="J30">
        <v>27.1</v>
      </c>
      <c r="K30">
        <v>0.5</v>
      </c>
      <c r="L30">
        <v>1001.6</v>
      </c>
      <c r="M30">
        <v>1980</v>
      </c>
      <c r="N30">
        <v>5</v>
      </c>
      <c r="O30">
        <v>400</v>
      </c>
      <c r="P30" t="s">
        <v>35</v>
      </c>
      <c r="Q30" s="3">
        <v>20000</v>
      </c>
      <c r="R30" t="s">
        <v>37</v>
      </c>
    </row>
    <row r="31" spans="1:18" x14ac:dyDescent="0.25">
      <c r="A31" s="4" t="s">
        <v>55</v>
      </c>
      <c r="B31" s="6">
        <v>26</v>
      </c>
      <c r="C31" t="s">
        <v>21</v>
      </c>
      <c r="D31" s="1" t="s">
        <v>28</v>
      </c>
      <c r="E31">
        <v>27</v>
      </c>
      <c r="F31">
        <v>101.4</v>
      </c>
      <c r="G31">
        <v>395.6</v>
      </c>
      <c r="H31">
        <v>349.8</v>
      </c>
      <c r="I31">
        <v>257.39999999999998</v>
      </c>
      <c r="J31">
        <v>27.1</v>
      </c>
      <c r="K31">
        <v>0.5</v>
      </c>
      <c r="L31">
        <v>1001.6</v>
      </c>
      <c r="M31">
        <v>2080</v>
      </c>
      <c r="N31">
        <v>5</v>
      </c>
      <c r="O31">
        <v>400</v>
      </c>
      <c r="P31" t="s">
        <v>35</v>
      </c>
      <c r="Q31" s="3">
        <v>20000</v>
      </c>
      <c r="R31" t="s">
        <v>37</v>
      </c>
    </row>
    <row r="32" spans="1:18" x14ac:dyDescent="0.25">
      <c r="A32" s="4" t="s">
        <v>55</v>
      </c>
      <c r="B32" s="6">
        <v>27</v>
      </c>
      <c r="C32" t="s">
        <v>21</v>
      </c>
      <c r="D32" s="1" t="s">
        <v>28</v>
      </c>
      <c r="E32">
        <v>27</v>
      </c>
      <c r="F32">
        <v>101.4</v>
      </c>
      <c r="G32">
        <v>395.6</v>
      </c>
      <c r="H32">
        <v>349.8</v>
      </c>
      <c r="I32">
        <v>257.39999999999998</v>
      </c>
      <c r="J32">
        <v>27.1</v>
      </c>
      <c r="K32">
        <v>0.5</v>
      </c>
      <c r="L32">
        <v>1001.6</v>
      </c>
      <c r="M32">
        <v>2080</v>
      </c>
      <c r="N32">
        <v>5</v>
      </c>
      <c r="O32">
        <v>400</v>
      </c>
      <c r="P32" t="s">
        <v>35</v>
      </c>
      <c r="Q32" s="3">
        <v>20000</v>
      </c>
      <c r="R32" t="s">
        <v>38</v>
      </c>
    </row>
    <row r="33" spans="1:23" x14ac:dyDescent="0.25">
      <c r="A33" s="4" t="s">
        <v>55</v>
      </c>
      <c r="B33" s="6">
        <v>28</v>
      </c>
      <c r="C33" t="s">
        <v>21</v>
      </c>
      <c r="D33" s="1" t="s">
        <v>28</v>
      </c>
      <c r="E33">
        <v>27</v>
      </c>
      <c r="F33">
        <v>101.4</v>
      </c>
      <c r="G33">
        <v>395.6</v>
      </c>
      <c r="H33">
        <v>349.8</v>
      </c>
      <c r="I33">
        <v>257.39999999999998</v>
      </c>
      <c r="J33">
        <v>27.1</v>
      </c>
      <c r="K33">
        <v>0.5</v>
      </c>
      <c r="L33">
        <v>1001.6</v>
      </c>
      <c r="M33">
        <v>2080</v>
      </c>
      <c r="N33">
        <v>5</v>
      </c>
      <c r="O33">
        <v>400</v>
      </c>
      <c r="P33" t="s">
        <v>35</v>
      </c>
      <c r="Q33" s="3">
        <v>20000</v>
      </c>
      <c r="R33" t="s">
        <v>38</v>
      </c>
    </row>
    <row r="34" spans="1:23" x14ac:dyDescent="0.25">
      <c r="A34" s="4" t="s">
        <v>55</v>
      </c>
      <c r="B34" s="6">
        <v>29</v>
      </c>
      <c r="C34" t="s">
        <v>21</v>
      </c>
      <c r="D34" s="1" t="s">
        <v>28</v>
      </c>
      <c r="E34">
        <v>27</v>
      </c>
      <c r="F34">
        <v>101.4</v>
      </c>
      <c r="G34">
        <v>395.6</v>
      </c>
      <c r="H34">
        <v>349.8</v>
      </c>
      <c r="I34">
        <v>257.39999999999998</v>
      </c>
      <c r="J34">
        <v>27.1</v>
      </c>
      <c r="K34">
        <v>0.5</v>
      </c>
      <c r="L34">
        <v>1001.6</v>
      </c>
      <c r="M34">
        <v>2080</v>
      </c>
      <c r="N34">
        <v>5</v>
      </c>
      <c r="O34">
        <v>400</v>
      </c>
      <c r="P34" t="s">
        <v>35</v>
      </c>
      <c r="Q34" s="3">
        <v>20000</v>
      </c>
      <c r="R34" t="s">
        <v>38</v>
      </c>
    </row>
    <row r="35" spans="1:23" x14ac:dyDescent="0.25">
      <c r="A35" s="4" t="s">
        <v>55</v>
      </c>
      <c r="B35" s="6">
        <v>30</v>
      </c>
      <c r="C35" t="s">
        <v>21</v>
      </c>
      <c r="D35" s="1" t="s">
        <v>28</v>
      </c>
      <c r="E35">
        <v>27</v>
      </c>
      <c r="F35">
        <v>101.4</v>
      </c>
      <c r="G35">
        <v>395.6</v>
      </c>
      <c r="H35">
        <v>349.8</v>
      </c>
      <c r="I35">
        <v>257.39999999999998</v>
      </c>
      <c r="J35">
        <v>27.1</v>
      </c>
      <c r="K35">
        <v>0.5</v>
      </c>
      <c r="L35">
        <v>1001.6</v>
      </c>
      <c r="M35">
        <v>2080</v>
      </c>
      <c r="N35">
        <v>5</v>
      </c>
      <c r="O35">
        <v>400</v>
      </c>
      <c r="P35" t="s">
        <v>35</v>
      </c>
      <c r="Q35" s="3">
        <v>20000</v>
      </c>
      <c r="R35" t="s">
        <v>38</v>
      </c>
    </row>
    <row r="36" spans="1:23" x14ac:dyDescent="0.25">
      <c r="A36" s="4" t="s">
        <v>55</v>
      </c>
      <c r="B36" s="6">
        <v>31</v>
      </c>
      <c r="C36" t="s">
        <v>21</v>
      </c>
      <c r="D36" s="1" t="s">
        <v>28</v>
      </c>
      <c r="E36">
        <v>27</v>
      </c>
      <c r="F36">
        <v>101.4</v>
      </c>
      <c r="G36">
        <v>395.6</v>
      </c>
      <c r="H36">
        <v>349.8</v>
      </c>
      <c r="I36">
        <v>257.39999999999998</v>
      </c>
      <c r="J36">
        <v>27.1</v>
      </c>
      <c r="K36">
        <v>0.5</v>
      </c>
      <c r="L36">
        <v>1001.6</v>
      </c>
      <c r="M36">
        <v>2080</v>
      </c>
      <c r="N36">
        <v>5</v>
      </c>
      <c r="O36">
        <v>400</v>
      </c>
      <c r="P36" t="s">
        <v>35</v>
      </c>
      <c r="Q36" s="3">
        <v>20000</v>
      </c>
      <c r="R36" t="s">
        <v>39</v>
      </c>
    </row>
    <row r="37" spans="1:23" x14ac:dyDescent="0.25">
      <c r="A37" s="4" t="s">
        <v>55</v>
      </c>
      <c r="B37" s="6">
        <v>32</v>
      </c>
      <c r="C37" t="s">
        <v>21</v>
      </c>
      <c r="D37" s="1" t="s">
        <v>28</v>
      </c>
      <c r="E37">
        <v>27</v>
      </c>
      <c r="F37">
        <v>100.7</v>
      </c>
      <c r="G37">
        <v>396.9</v>
      </c>
      <c r="H37">
        <v>352.2</v>
      </c>
      <c r="I37">
        <v>252.1</v>
      </c>
      <c r="J37">
        <v>27</v>
      </c>
      <c r="K37">
        <v>0.5</v>
      </c>
      <c r="L37">
        <v>1001.1</v>
      </c>
      <c r="M37">
        <v>2080</v>
      </c>
      <c r="N37">
        <v>5</v>
      </c>
      <c r="O37">
        <v>400</v>
      </c>
      <c r="P37" t="s">
        <v>35</v>
      </c>
      <c r="Q37" s="3">
        <v>20000</v>
      </c>
    </row>
    <row r="38" spans="1:23" x14ac:dyDescent="0.25">
      <c r="A38" s="4" t="s">
        <v>55</v>
      </c>
      <c r="B38" s="6">
        <v>33</v>
      </c>
      <c r="C38" t="s">
        <v>21</v>
      </c>
      <c r="D38" s="1" t="s">
        <v>28</v>
      </c>
      <c r="E38">
        <v>27</v>
      </c>
      <c r="F38">
        <v>100.7</v>
      </c>
      <c r="G38">
        <v>396.9</v>
      </c>
      <c r="H38">
        <v>352.2</v>
      </c>
      <c r="I38">
        <v>252.1</v>
      </c>
      <c r="J38">
        <v>27</v>
      </c>
      <c r="K38">
        <v>0.5</v>
      </c>
      <c r="L38">
        <v>1001.1</v>
      </c>
      <c r="M38">
        <v>2080</v>
      </c>
      <c r="N38">
        <v>5</v>
      </c>
      <c r="O38">
        <v>400</v>
      </c>
      <c r="P38" t="s">
        <v>35</v>
      </c>
      <c r="Q38" s="3">
        <v>20000</v>
      </c>
      <c r="R38" t="s">
        <v>40</v>
      </c>
    </row>
    <row r="39" spans="1:23" x14ac:dyDescent="0.25">
      <c r="A39" s="4" t="s">
        <v>55</v>
      </c>
      <c r="B39" s="6">
        <v>34</v>
      </c>
      <c r="C39" t="s">
        <v>21</v>
      </c>
      <c r="D39" s="1" t="s">
        <v>28</v>
      </c>
      <c r="E39">
        <v>27</v>
      </c>
      <c r="F39">
        <v>100.7</v>
      </c>
      <c r="G39">
        <v>396.9</v>
      </c>
      <c r="H39">
        <v>352.2</v>
      </c>
      <c r="I39">
        <v>252.1</v>
      </c>
      <c r="J39">
        <v>27</v>
      </c>
      <c r="K39">
        <v>0.5</v>
      </c>
      <c r="L39">
        <v>1001.1</v>
      </c>
      <c r="M39">
        <v>2080</v>
      </c>
      <c r="N39">
        <v>5</v>
      </c>
      <c r="O39">
        <v>400</v>
      </c>
      <c r="P39" t="s">
        <v>35</v>
      </c>
      <c r="Q39" s="3">
        <v>20000</v>
      </c>
      <c r="R39" t="s">
        <v>40</v>
      </c>
    </row>
    <row r="40" spans="1:23" x14ac:dyDescent="0.25">
      <c r="A40" s="4" t="s">
        <v>55</v>
      </c>
      <c r="B40" s="6">
        <v>35</v>
      </c>
      <c r="C40" t="s">
        <v>21</v>
      </c>
      <c r="D40" s="1" t="s">
        <v>28</v>
      </c>
      <c r="E40">
        <v>27</v>
      </c>
      <c r="F40">
        <v>100.7</v>
      </c>
      <c r="G40">
        <v>396.9</v>
      </c>
      <c r="H40">
        <v>352.2</v>
      </c>
      <c r="I40">
        <v>252.1</v>
      </c>
      <c r="J40">
        <v>27</v>
      </c>
      <c r="K40">
        <v>0.5</v>
      </c>
      <c r="L40">
        <v>1001.1</v>
      </c>
      <c r="M40">
        <v>2080</v>
      </c>
      <c r="N40">
        <v>5</v>
      </c>
      <c r="O40">
        <v>400</v>
      </c>
      <c r="P40" t="s">
        <v>35</v>
      </c>
      <c r="Q40" s="3">
        <v>20000</v>
      </c>
      <c r="R40" t="s">
        <v>40</v>
      </c>
    </row>
    <row r="41" spans="1:23" x14ac:dyDescent="0.25">
      <c r="A41" s="6" t="s">
        <v>55</v>
      </c>
      <c r="B41" s="6">
        <v>36</v>
      </c>
      <c r="C41" t="s">
        <v>21</v>
      </c>
      <c r="D41" s="1" t="s">
        <v>28</v>
      </c>
      <c r="E41">
        <v>27</v>
      </c>
      <c r="F41">
        <v>101.3</v>
      </c>
      <c r="G41">
        <v>396.8</v>
      </c>
      <c r="H41">
        <v>352.6</v>
      </c>
      <c r="I41">
        <f t="shared" ref="I41:I46" si="0">L41-(G41+H41)</f>
        <v>255.99999999999989</v>
      </c>
      <c r="J41">
        <v>26.9</v>
      </c>
      <c r="K41">
        <v>0.5</v>
      </c>
      <c r="L41">
        <v>1005.4</v>
      </c>
      <c r="M41" s="3">
        <v>20000</v>
      </c>
      <c r="N41">
        <v>5</v>
      </c>
      <c r="O41">
        <v>500</v>
      </c>
      <c r="P41" t="s">
        <v>15</v>
      </c>
      <c r="Q41" s="3">
        <v>10000</v>
      </c>
      <c r="R41" t="s">
        <v>56</v>
      </c>
      <c r="W41" t="s">
        <v>61</v>
      </c>
    </row>
    <row r="42" spans="1:23" x14ac:dyDescent="0.25">
      <c r="A42" s="6" t="s">
        <v>55</v>
      </c>
      <c r="B42" s="6">
        <v>37</v>
      </c>
      <c r="C42" t="s">
        <v>21</v>
      </c>
      <c r="D42" s="1" t="s">
        <v>28</v>
      </c>
      <c r="E42">
        <v>27</v>
      </c>
      <c r="F42">
        <v>100.9</v>
      </c>
      <c r="G42">
        <v>395.4</v>
      </c>
      <c r="H42">
        <v>351.5</v>
      </c>
      <c r="I42">
        <f t="shared" si="0"/>
        <v>253</v>
      </c>
      <c r="J42">
        <v>26.8</v>
      </c>
      <c r="K42">
        <v>0.5</v>
      </c>
      <c r="L42">
        <v>999.9</v>
      </c>
      <c r="M42" s="3">
        <v>10000</v>
      </c>
      <c r="N42">
        <v>5</v>
      </c>
      <c r="O42">
        <v>1000</v>
      </c>
      <c r="P42" t="s">
        <v>15</v>
      </c>
      <c r="Q42" s="3">
        <v>20000</v>
      </c>
      <c r="R42" t="s">
        <v>57</v>
      </c>
      <c r="W42" t="s">
        <v>62</v>
      </c>
    </row>
    <row r="43" spans="1:23" x14ac:dyDescent="0.25">
      <c r="A43" s="6" t="s">
        <v>55</v>
      </c>
      <c r="B43" s="6">
        <v>38</v>
      </c>
      <c r="C43" t="s">
        <v>21</v>
      </c>
      <c r="D43" s="1" t="s">
        <v>28</v>
      </c>
      <c r="E43">
        <v>27</v>
      </c>
      <c r="F43">
        <v>99.9</v>
      </c>
      <c r="G43">
        <v>396.8</v>
      </c>
      <c r="H43">
        <v>350.9</v>
      </c>
      <c r="I43">
        <f t="shared" si="0"/>
        <v>251.5</v>
      </c>
      <c r="J43">
        <v>26.8</v>
      </c>
      <c r="K43">
        <v>0.5</v>
      </c>
      <c r="L43">
        <v>999.2</v>
      </c>
      <c r="M43">
        <v>5000</v>
      </c>
      <c r="N43">
        <v>5</v>
      </c>
      <c r="O43">
        <v>1000</v>
      </c>
      <c r="P43" t="s">
        <v>20</v>
      </c>
      <c r="Q43" s="3">
        <v>20000</v>
      </c>
      <c r="R43" t="s">
        <v>58</v>
      </c>
      <c r="W43" t="s">
        <v>66</v>
      </c>
    </row>
    <row r="44" spans="1:23" x14ac:dyDescent="0.25">
      <c r="A44" s="6" t="s">
        <v>55</v>
      </c>
      <c r="B44" s="6">
        <v>39</v>
      </c>
      <c r="C44" t="s">
        <v>21</v>
      </c>
      <c r="D44" s="1" t="s">
        <v>28</v>
      </c>
      <c r="E44">
        <v>27</v>
      </c>
      <c r="F44">
        <v>101.6</v>
      </c>
      <c r="G44">
        <v>398.2</v>
      </c>
      <c r="H44">
        <v>351.3</v>
      </c>
      <c r="I44">
        <f t="shared" si="0"/>
        <v>250.5</v>
      </c>
      <c r="J44">
        <v>26.9</v>
      </c>
      <c r="K44">
        <v>0.5</v>
      </c>
      <c r="L44">
        <v>1000</v>
      </c>
      <c r="M44">
        <v>5000</v>
      </c>
      <c r="N44">
        <v>5</v>
      </c>
      <c r="O44">
        <v>500</v>
      </c>
      <c r="P44" t="s">
        <v>15</v>
      </c>
      <c r="Q44" s="3">
        <v>20000</v>
      </c>
      <c r="R44" t="s">
        <v>59</v>
      </c>
      <c r="W44" t="s">
        <v>63</v>
      </c>
    </row>
    <row r="45" spans="1:23" x14ac:dyDescent="0.25">
      <c r="A45" s="6" t="s">
        <v>55</v>
      </c>
      <c r="B45" s="6">
        <v>40</v>
      </c>
      <c r="C45" t="s">
        <v>21</v>
      </c>
      <c r="D45" s="1" t="s">
        <v>28</v>
      </c>
      <c r="E45">
        <v>27</v>
      </c>
      <c r="F45">
        <v>100.6</v>
      </c>
      <c r="G45">
        <v>396.6</v>
      </c>
      <c r="H45">
        <v>351.6</v>
      </c>
      <c r="I45">
        <f t="shared" si="0"/>
        <v>249.19999999999993</v>
      </c>
      <c r="J45">
        <v>26.8</v>
      </c>
      <c r="K45">
        <v>0.5</v>
      </c>
      <c r="L45">
        <v>997.4</v>
      </c>
      <c r="M45">
        <v>5000</v>
      </c>
      <c r="N45">
        <v>5</v>
      </c>
      <c r="O45">
        <v>750</v>
      </c>
      <c r="P45" t="s">
        <v>15</v>
      </c>
      <c r="Q45" s="3">
        <v>50000</v>
      </c>
      <c r="R45" t="s">
        <v>59</v>
      </c>
      <c r="W45" t="s">
        <v>64</v>
      </c>
    </row>
    <row r="46" spans="1:23" x14ac:dyDescent="0.25">
      <c r="A46" s="6" t="s">
        <v>55</v>
      </c>
      <c r="B46" s="6">
        <v>41</v>
      </c>
      <c r="C46" t="s">
        <v>21</v>
      </c>
      <c r="D46" s="1" t="s">
        <v>67</v>
      </c>
      <c r="E46">
        <v>27</v>
      </c>
      <c r="F46">
        <v>101.2</v>
      </c>
      <c r="G46">
        <v>396.7</v>
      </c>
      <c r="H46">
        <v>421.8</v>
      </c>
      <c r="I46">
        <f t="shared" si="0"/>
        <v>180.5</v>
      </c>
      <c r="J46">
        <v>26.8</v>
      </c>
      <c r="K46">
        <v>0.4</v>
      </c>
      <c r="L46">
        <v>999</v>
      </c>
      <c r="M46">
        <v>5000</v>
      </c>
      <c r="N46">
        <v>5</v>
      </c>
      <c r="O46">
        <v>750</v>
      </c>
      <c r="P46" t="s">
        <v>35</v>
      </c>
      <c r="Q46" s="3">
        <v>10000</v>
      </c>
      <c r="R46" t="s">
        <v>68</v>
      </c>
      <c r="W46" t="s">
        <v>65</v>
      </c>
    </row>
    <row r="47" spans="1:23" x14ac:dyDescent="0.25">
      <c r="A47" s="6" t="s">
        <v>55</v>
      </c>
      <c r="B47" s="6">
        <v>42</v>
      </c>
      <c r="C47" t="s">
        <v>21</v>
      </c>
      <c r="D47" s="1" t="s">
        <v>67</v>
      </c>
      <c r="E47">
        <v>27</v>
      </c>
      <c r="F47">
        <v>101.2</v>
      </c>
      <c r="G47">
        <v>396.7</v>
      </c>
      <c r="H47">
        <v>421.8</v>
      </c>
      <c r="I47">
        <f t="shared" ref="I47:I76" si="1">L47-(G47+H47)</f>
        <v>180.5</v>
      </c>
      <c r="J47">
        <v>26.8</v>
      </c>
      <c r="K47">
        <v>0.4</v>
      </c>
      <c r="L47">
        <v>999</v>
      </c>
      <c r="M47">
        <v>5000</v>
      </c>
      <c r="N47">
        <v>5</v>
      </c>
      <c r="O47">
        <v>400</v>
      </c>
      <c r="P47" t="s">
        <v>35</v>
      </c>
      <c r="Q47" s="3">
        <v>10000</v>
      </c>
      <c r="R47" t="s">
        <v>69</v>
      </c>
      <c r="W47" t="s">
        <v>70</v>
      </c>
    </row>
    <row r="48" spans="1:23" x14ac:dyDescent="0.25">
      <c r="A48" s="6" t="s">
        <v>55</v>
      </c>
      <c r="B48" s="6">
        <v>43</v>
      </c>
      <c r="C48" t="s">
        <v>21</v>
      </c>
      <c r="D48" s="1" t="s">
        <v>67</v>
      </c>
      <c r="E48">
        <v>27</v>
      </c>
      <c r="F48">
        <v>101.2</v>
      </c>
      <c r="G48">
        <v>396.7</v>
      </c>
      <c r="H48">
        <v>421.8</v>
      </c>
      <c r="I48">
        <f t="shared" si="1"/>
        <v>180.5</v>
      </c>
      <c r="J48">
        <v>26.8</v>
      </c>
      <c r="K48">
        <v>0.4</v>
      </c>
      <c r="L48">
        <v>999</v>
      </c>
      <c r="M48" s="3">
        <v>10000</v>
      </c>
      <c r="N48">
        <v>5</v>
      </c>
      <c r="O48" s="3">
        <v>400750</v>
      </c>
      <c r="P48" t="s">
        <v>35</v>
      </c>
      <c r="Q48" s="3">
        <v>10000</v>
      </c>
      <c r="R48" t="s">
        <v>71</v>
      </c>
      <c r="W48" t="s">
        <v>72</v>
      </c>
    </row>
    <row r="49" spans="1:23" x14ac:dyDescent="0.25">
      <c r="A49" s="6" t="s">
        <v>55</v>
      </c>
      <c r="B49" s="6">
        <v>44</v>
      </c>
      <c r="C49" t="s">
        <v>21</v>
      </c>
      <c r="D49" s="1" t="s">
        <v>67</v>
      </c>
      <c r="E49">
        <v>27</v>
      </c>
      <c r="F49">
        <v>101.2</v>
      </c>
      <c r="G49">
        <v>396.7</v>
      </c>
      <c r="H49">
        <v>421.8</v>
      </c>
      <c r="I49">
        <f t="shared" si="1"/>
        <v>180.5</v>
      </c>
      <c r="J49">
        <v>26.8</v>
      </c>
      <c r="K49">
        <v>0.4</v>
      </c>
      <c r="L49">
        <v>999</v>
      </c>
      <c r="M49" s="3">
        <v>20000</v>
      </c>
      <c r="N49">
        <v>5</v>
      </c>
      <c r="O49">
        <v>750</v>
      </c>
      <c r="P49" t="s">
        <v>35</v>
      </c>
      <c r="Q49" s="3">
        <v>10000</v>
      </c>
      <c r="R49" t="s">
        <v>73</v>
      </c>
      <c r="W49" t="s">
        <v>74</v>
      </c>
    </row>
    <row r="50" spans="1:23" x14ac:dyDescent="0.25">
      <c r="A50" s="6" t="s">
        <v>55</v>
      </c>
      <c r="B50" s="6">
        <v>45</v>
      </c>
      <c r="C50" t="s">
        <v>21</v>
      </c>
      <c r="D50" s="1" t="s">
        <v>67</v>
      </c>
      <c r="E50">
        <v>27</v>
      </c>
      <c r="F50">
        <v>101.7</v>
      </c>
      <c r="G50">
        <v>398.1</v>
      </c>
      <c r="H50">
        <v>418.5</v>
      </c>
      <c r="I50">
        <f t="shared" si="1"/>
        <v>179.89999999999998</v>
      </c>
      <c r="J50">
        <v>26.8</v>
      </c>
      <c r="K50">
        <v>0.4</v>
      </c>
      <c r="L50">
        <v>996.5</v>
      </c>
      <c r="M50" s="3">
        <v>20000</v>
      </c>
      <c r="N50">
        <v>5</v>
      </c>
      <c r="O50">
        <v>1500</v>
      </c>
      <c r="P50" t="s">
        <v>35</v>
      </c>
      <c r="Q50" s="3">
        <v>10000</v>
      </c>
      <c r="R50" t="s">
        <v>75</v>
      </c>
      <c r="W50" t="s">
        <v>76</v>
      </c>
    </row>
    <row r="51" spans="1:23" x14ac:dyDescent="0.25">
      <c r="A51" s="6" t="s">
        <v>55</v>
      </c>
      <c r="B51" s="6">
        <v>46</v>
      </c>
      <c r="C51" t="s">
        <v>21</v>
      </c>
      <c r="D51" s="1" t="s">
        <v>77</v>
      </c>
      <c r="E51">
        <v>27</v>
      </c>
      <c r="F51">
        <v>99.9</v>
      </c>
      <c r="G51">
        <v>351.8</v>
      </c>
      <c r="H51">
        <v>0</v>
      </c>
      <c r="I51">
        <f t="shared" si="1"/>
        <v>643.20000000000005</v>
      </c>
      <c r="J51">
        <v>26.6</v>
      </c>
      <c r="K51">
        <v>1</v>
      </c>
      <c r="L51">
        <v>995</v>
      </c>
      <c r="M51" s="3">
        <v>100</v>
      </c>
      <c r="N51">
        <v>5</v>
      </c>
      <c r="O51">
        <v>50</v>
      </c>
      <c r="P51" t="s">
        <v>20</v>
      </c>
      <c r="Q51" s="3">
        <v>30000</v>
      </c>
      <c r="R51" t="s">
        <v>78</v>
      </c>
      <c r="W51" t="s">
        <v>66</v>
      </c>
    </row>
    <row r="52" spans="1:23" x14ac:dyDescent="0.25">
      <c r="A52" s="6" t="s">
        <v>55</v>
      </c>
      <c r="B52" s="6">
        <v>47</v>
      </c>
      <c r="C52" t="s">
        <v>21</v>
      </c>
      <c r="D52" s="1" t="s">
        <v>77</v>
      </c>
      <c r="E52">
        <v>27</v>
      </c>
      <c r="F52">
        <v>100.7</v>
      </c>
      <c r="G52">
        <v>352.6</v>
      </c>
      <c r="H52">
        <v>0</v>
      </c>
      <c r="I52">
        <f t="shared" si="1"/>
        <v>645.5</v>
      </c>
      <c r="J52">
        <v>26.8</v>
      </c>
      <c r="K52">
        <v>1</v>
      </c>
      <c r="L52">
        <v>998.1</v>
      </c>
      <c r="M52" s="3">
        <v>100</v>
      </c>
      <c r="N52">
        <v>5</v>
      </c>
      <c r="O52">
        <v>50</v>
      </c>
      <c r="P52" t="s">
        <v>15</v>
      </c>
      <c r="Q52" s="3">
        <v>30000</v>
      </c>
      <c r="R52" t="s">
        <v>59</v>
      </c>
      <c r="W52" t="s">
        <v>79</v>
      </c>
    </row>
    <row r="53" spans="1:23" x14ac:dyDescent="0.25">
      <c r="A53" s="6" t="s">
        <v>55</v>
      </c>
      <c r="B53" s="6">
        <v>48</v>
      </c>
      <c r="C53" t="s">
        <v>21</v>
      </c>
      <c r="D53" s="1" t="s">
        <v>80</v>
      </c>
      <c r="E53">
        <v>27</v>
      </c>
      <c r="F53">
        <v>100.8</v>
      </c>
      <c r="G53">
        <v>357.7</v>
      </c>
      <c r="H53">
        <v>149.9</v>
      </c>
      <c r="I53">
        <f t="shared" si="1"/>
        <v>492.19999999999993</v>
      </c>
      <c r="J53">
        <v>26.9</v>
      </c>
      <c r="K53">
        <v>0.8</v>
      </c>
      <c r="L53">
        <v>999.8</v>
      </c>
      <c r="M53" s="3">
        <v>100</v>
      </c>
      <c r="N53">
        <v>5</v>
      </c>
      <c r="O53">
        <v>50</v>
      </c>
      <c r="P53" t="s">
        <v>15</v>
      </c>
      <c r="Q53" s="3">
        <v>40000</v>
      </c>
      <c r="R53" t="s">
        <v>59</v>
      </c>
      <c r="W53" t="s">
        <v>81</v>
      </c>
    </row>
    <row r="54" spans="1:23" x14ac:dyDescent="0.25">
      <c r="A54" s="6" t="s">
        <v>55</v>
      </c>
      <c r="B54" s="6">
        <v>49</v>
      </c>
      <c r="C54" t="s">
        <v>21</v>
      </c>
      <c r="D54" s="1" t="s">
        <v>82</v>
      </c>
      <c r="E54">
        <v>27</v>
      </c>
      <c r="F54">
        <v>100.9</v>
      </c>
      <c r="G54">
        <v>352.2</v>
      </c>
      <c r="H54">
        <v>300.3</v>
      </c>
      <c r="I54">
        <f t="shared" si="1"/>
        <v>344.29999999999995</v>
      </c>
      <c r="J54">
        <v>26.9</v>
      </c>
      <c r="K54">
        <v>0.6</v>
      </c>
      <c r="L54">
        <v>996.8</v>
      </c>
      <c r="M54" s="3">
        <v>100</v>
      </c>
      <c r="N54">
        <v>5</v>
      </c>
      <c r="O54" t="s">
        <v>83</v>
      </c>
      <c r="P54" t="s">
        <v>20</v>
      </c>
      <c r="Q54" s="3">
        <v>40000</v>
      </c>
      <c r="R54" t="s">
        <v>84</v>
      </c>
      <c r="W54" t="s">
        <v>66</v>
      </c>
    </row>
    <row r="55" spans="1:23" x14ac:dyDescent="0.25">
      <c r="A55" s="6" t="s">
        <v>55</v>
      </c>
      <c r="B55" s="6">
        <v>50</v>
      </c>
      <c r="C55" t="s">
        <v>21</v>
      </c>
      <c r="D55" s="1" t="s">
        <v>82</v>
      </c>
      <c r="E55">
        <v>27</v>
      </c>
      <c r="F55">
        <v>100.1</v>
      </c>
      <c r="G55">
        <v>351.1</v>
      </c>
      <c r="H55">
        <v>302.10000000000002</v>
      </c>
      <c r="I55">
        <f t="shared" si="1"/>
        <v>348.69999999999993</v>
      </c>
      <c r="J55">
        <v>26.8</v>
      </c>
      <c r="K55">
        <v>0.6</v>
      </c>
      <c r="L55">
        <v>1001.9</v>
      </c>
      <c r="M55" s="3">
        <v>330</v>
      </c>
      <c r="N55">
        <v>5</v>
      </c>
      <c r="O55">
        <v>100</v>
      </c>
      <c r="P55" t="s">
        <v>15</v>
      </c>
      <c r="Q55" s="3">
        <v>40000</v>
      </c>
      <c r="R55" t="s">
        <v>85</v>
      </c>
      <c r="W55" t="s">
        <v>86</v>
      </c>
    </row>
    <row r="56" spans="1:23" x14ac:dyDescent="0.25">
      <c r="A56" s="6" t="s">
        <v>55</v>
      </c>
      <c r="B56" s="6">
        <v>51</v>
      </c>
      <c r="C56" t="s">
        <v>21</v>
      </c>
      <c r="D56" s="1" t="s">
        <v>87</v>
      </c>
      <c r="E56">
        <v>27</v>
      </c>
      <c r="F56">
        <v>99.6</v>
      </c>
      <c r="G56">
        <v>353.3</v>
      </c>
      <c r="H56">
        <v>373.8</v>
      </c>
      <c r="I56">
        <f t="shared" si="1"/>
        <v>270.5</v>
      </c>
      <c r="J56">
        <v>26.7</v>
      </c>
      <c r="K56">
        <v>0.5</v>
      </c>
      <c r="L56">
        <v>997.6</v>
      </c>
      <c r="M56" s="3">
        <v>330</v>
      </c>
      <c r="N56">
        <v>5</v>
      </c>
      <c r="O56">
        <v>80</v>
      </c>
      <c r="P56" t="s">
        <v>15</v>
      </c>
      <c r="Q56" s="3">
        <v>40000</v>
      </c>
      <c r="R56" t="s">
        <v>59</v>
      </c>
      <c r="W56" t="s">
        <v>89</v>
      </c>
    </row>
    <row r="57" spans="1:23" x14ac:dyDescent="0.25">
      <c r="A57" s="6" t="s">
        <v>55</v>
      </c>
      <c r="B57" s="6">
        <v>52</v>
      </c>
      <c r="C57" t="s">
        <v>21</v>
      </c>
      <c r="D57" s="1" t="s">
        <v>88</v>
      </c>
      <c r="E57">
        <v>27</v>
      </c>
      <c r="F57">
        <v>100.6</v>
      </c>
      <c r="G57">
        <v>352</v>
      </c>
      <c r="H57">
        <v>449.3</v>
      </c>
      <c r="I57">
        <f t="shared" si="1"/>
        <v>199.80000000000007</v>
      </c>
      <c r="J57">
        <v>26.9</v>
      </c>
      <c r="K57">
        <v>0.4</v>
      </c>
      <c r="L57">
        <v>1001.1</v>
      </c>
      <c r="M57" s="3">
        <v>330</v>
      </c>
      <c r="N57">
        <v>5</v>
      </c>
      <c r="O57">
        <v>80</v>
      </c>
      <c r="P57" t="s">
        <v>35</v>
      </c>
      <c r="Q57" s="3">
        <v>20000</v>
      </c>
      <c r="R57" t="s">
        <v>90</v>
      </c>
      <c r="W57" t="s">
        <v>91</v>
      </c>
    </row>
    <row r="58" spans="1:23" x14ac:dyDescent="0.25">
      <c r="A58" s="6" t="s">
        <v>55</v>
      </c>
      <c r="B58" s="6">
        <v>53</v>
      </c>
      <c r="C58" t="s">
        <v>21</v>
      </c>
      <c r="D58" s="1" t="s">
        <v>88</v>
      </c>
      <c r="E58">
        <v>27</v>
      </c>
      <c r="F58">
        <v>100.6</v>
      </c>
      <c r="G58">
        <v>352</v>
      </c>
      <c r="H58">
        <v>449.3</v>
      </c>
      <c r="I58">
        <f t="shared" si="1"/>
        <v>199.80000000000007</v>
      </c>
      <c r="J58">
        <v>26.9</v>
      </c>
      <c r="K58">
        <v>0.4</v>
      </c>
      <c r="L58">
        <v>1001.1</v>
      </c>
      <c r="M58" s="3">
        <v>660</v>
      </c>
      <c r="N58">
        <v>5</v>
      </c>
      <c r="O58" s="3">
        <v>80150</v>
      </c>
      <c r="P58" t="s">
        <v>35</v>
      </c>
      <c r="Q58" s="3">
        <v>20000</v>
      </c>
      <c r="R58" t="s">
        <v>92</v>
      </c>
      <c r="W58" t="s">
        <v>93</v>
      </c>
    </row>
    <row r="59" spans="1:23" x14ac:dyDescent="0.25">
      <c r="A59" s="6" t="s">
        <v>55</v>
      </c>
      <c r="B59" s="6">
        <v>54</v>
      </c>
      <c r="C59" t="s">
        <v>21</v>
      </c>
      <c r="D59" s="1" t="s">
        <v>88</v>
      </c>
      <c r="E59">
        <v>27</v>
      </c>
      <c r="F59">
        <v>100.6</v>
      </c>
      <c r="G59">
        <v>352</v>
      </c>
      <c r="H59">
        <v>449.3</v>
      </c>
      <c r="I59">
        <f t="shared" si="1"/>
        <v>199.80000000000007</v>
      </c>
      <c r="J59">
        <v>26.9</v>
      </c>
      <c r="K59">
        <v>0.4</v>
      </c>
      <c r="L59">
        <v>1001.1</v>
      </c>
      <c r="M59" s="3">
        <v>1000</v>
      </c>
      <c r="N59">
        <v>5</v>
      </c>
      <c r="O59">
        <v>150</v>
      </c>
      <c r="P59" t="s">
        <v>35</v>
      </c>
      <c r="Q59" s="3">
        <v>20000</v>
      </c>
      <c r="R59" t="s">
        <v>92</v>
      </c>
      <c r="W59" t="s">
        <v>94</v>
      </c>
    </row>
    <row r="60" spans="1:23" x14ac:dyDescent="0.25">
      <c r="A60" s="6" t="s">
        <v>55</v>
      </c>
      <c r="B60" s="6">
        <v>55</v>
      </c>
      <c r="C60" t="s">
        <v>21</v>
      </c>
      <c r="D60" s="1" t="s">
        <v>88</v>
      </c>
      <c r="E60">
        <v>27</v>
      </c>
      <c r="F60">
        <v>100.6</v>
      </c>
      <c r="G60">
        <v>352</v>
      </c>
      <c r="H60">
        <v>449.3</v>
      </c>
      <c r="I60">
        <f t="shared" si="1"/>
        <v>199.80000000000007</v>
      </c>
      <c r="J60">
        <v>26.9</v>
      </c>
      <c r="K60">
        <v>0.4</v>
      </c>
      <c r="L60">
        <v>1001.1</v>
      </c>
      <c r="M60" s="3">
        <v>1600</v>
      </c>
      <c r="N60">
        <v>5</v>
      </c>
      <c r="O60">
        <v>150</v>
      </c>
      <c r="P60" t="s">
        <v>35</v>
      </c>
      <c r="Q60" s="3">
        <v>20000</v>
      </c>
      <c r="R60" t="s">
        <v>95</v>
      </c>
      <c r="W60" t="s">
        <v>96</v>
      </c>
    </row>
    <row r="61" spans="1:23" x14ac:dyDescent="0.25">
      <c r="A61" s="6" t="s">
        <v>55</v>
      </c>
      <c r="B61" s="6">
        <v>56</v>
      </c>
      <c r="C61" t="s">
        <v>21</v>
      </c>
      <c r="D61" s="1" t="s">
        <v>88</v>
      </c>
      <c r="E61">
        <v>27</v>
      </c>
      <c r="F61">
        <v>100.6</v>
      </c>
      <c r="G61">
        <v>352</v>
      </c>
      <c r="H61">
        <v>449.3</v>
      </c>
      <c r="I61">
        <f t="shared" si="1"/>
        <v>199.80000000000007</v>
      </c>
      <c r="J61">
        <v>26.9</v>
      </c>
      <c r="K61">
        <v>0.4</v>
      </c>
      <c r="L61">
        <v>1001.1</v>
      </c>
      <c r="M61" s="3">
        <v>5000</v>
      </c>
      <c r="N61">
        <v>5</v>
      </c>
      <c r="O61">
        <v>150</v>
      </c>
      <c r="P61" t="s">
        <v>35</v>
      </c>
      <c r="Q61" s="3">
        <v>20000</v>
      </c>
      <c r="R61" t="s">
        <v>95</v>
      </c>
      <c r="W61" t="s">
        <v>97</v>
      </c>
    </row>
    <row r="62" spans="1:23" x14ac:dyDescent="0.25">
      <c r="A62" s="6" t="s">
        <v>55</v>
      </c>
      <c r="B62" s="6">
        <v>57</v>
      </c>
      <c r="C62" t="s">
        <v>21</v>
      </c>
      <c r="D62" s="1" t="s">
        <v>88</v>
      </c>
      <c r="E62">
        <v>27</v>
      </c>
      <c r="F62">
        <v>100.6</v>
      </c>
      <c r="G62">
        <v>352</v>
      </c>
      <c r="H62">
        <v>449.3</v>
      </c>
      <c r="I62">
        <f t="shared" si="1"/>
        <v>199.80000000000007</v>
      </c>
      <c r="J62">
        <v>26.9</v>
      </c>
      <c r="K62">
        <v>0.4</v>
      </c>
      <c r="L62">
        <v>1001.1</v>
      </c>
      <c r="M62" s="3">
        <v>20000</v>
      </c>
      <c r="N62">
        <v>5</v>
      </c>
      <c r="O62">
        <v>1000</v>
      </c>
      <c r="P62" t="s">
        <v>15</v>
      </c>
      <c r="Q62" s="3">
        <v>20000</v>
      </c>
      <c r="R62" t="s">
        <v>75</v>
      </c>
      <c r="W62" t="s">
        <v>98</v>
      </c>
    </row>
    <row r="63" spans="1:23" x14ac:dyDescent="0.25">
      <c r="A63" s="6" t="s">
        <v>55</v>
      </c>
      <c r="B63" s="6">
        <v>58</v>
      </c>
      <c r="C63" t="s">
        <v>21</v>
      </c>
      <c r="D63" s="1" t="s">
        <v>88</v>
      </c>
      <c r="E63">
        <v>27</v>
      </c>
      <c r="F63">
        <v>101.5</v>
      </c>
      <c r="G63">
        <v>351.7</v>
      </c>
      <c r="H63">
        <v>499.3</v>
      </c>
      <c r="I63">
        <f t="shared" si="1"/>
        <v>146.20000000000005</v>
      </c>
      <c r="J63">
        <v>26.6</v>
      </c>
      <c r="K63">
        <v>0.4</v>
      </c>
      <c r="L63">
        <v>997.2</v>
      </c>
      <c r="M63" s="3">
        <v>10000</v>
      </c>
      <c r="N63">
        <v>5</v>
      </c>
      <c r="O63">
        <v>750</v>
      </c>
      <c r="P63" t="s">
        <v>35</v>
      </c>
      <c r="Q63" s="3">
        <v>20000</v>
      </c>
      <c r="R63" t="s">
        <v>101</v>
      </c>
      <c r="W63" t="s">
        <v>102</v>
      </c>
    </row>
    <row r="64" spans="1:23" x14ac:dyDescent="0.25">
      <c r="A64" s="6" t="s">
        <v>55</v>
      </c>
      <c r="B64" s="6">
        <v>59</v>
      </c>
      <c r="C64" t="s">
        <v>21</v>
      </c>
      <c r="D64" s="1" t="s">
        <v>88</v>
      </c>
      <c r="E64">
        <v>27</v>
      </c>
      <c r="F64">
        <v>101.5</v>
      </c>
      <c r="G64">
        <v>351.7</v>
      </c>
      <c r="H64">
        <v>499.3</v>
      </c>
      <c r="I64">
        <f t="shared" si="1"/>
        <v>146.20000000000005</v>
      </c>
      <c r="J64">
        <v>26.6</v>
      </c>
      <c r="K64">
        <v>0.4</v>
      </c>
      <c r="L64">
        <v>997.2</v>
      </c>
      <c r="M64" s="3">
        <v>15000</v>
      </c>
      <c r="N64">
        <v>5</v>
      </c>
      <c r="O64">
        <v>1250</v>
      </c>
      <c r="P64" t="s">
        <v>35</v>
      </c>
      <c r="Q64" s="3">
        <v>20000</v>
      </c>
      <c r="R64" t="s">
        <v>105</v>
      </c>
      <c r="W64" t="s">
        <v>103</v>
      </c>
    </row>
    <row r="65" spans="1:24" x14ac:dyDescent="0.25">
      <c r="A65" s="6" t="s">
        <v>55</v>
      </c>
      <c r="B65" s="6">
        <v>60</v>
      </c>
      <c r="C65" t="s">
        <v>21</v>
      </c>
      <c r="D65" s="1" t="s">
        <v>88</v>
      </c>
      <c r="E65">
        <v>27</v>
      </c>
      <c r="F65">
        <v>101.5</v>
      </c>
      <c r="G65">
        <v>351.7</v>
      </c>
      <c r="H65">
        <v>499.3</v>
      </c>
      <c r="I65">
        <f t="shared" si="1"/>
        <v>146.20000000000005</v>
      </c>
      <c r="J65">
        <v>26.6</v>
      </c>
      <c r="K65">
        <v>0.4</v>
      </c>
      <c r="L65">
        <v>997.2</v>
      </c>
      <c r="M65" s="3">
        <v>20000</v>
      </c>
      <c r="N65">
        <v>5</v>
      </c>
      <c r="O65">
        <v>1500</v>
      </c>
      <c r="P65" t="s">
        <v>35</v>
      </c>
      <c r="Q65" s="3">
        <v>20000</v>
      </c>
      <c r="R65" t="s">
        <v>104</v>
      </c>
      <c r="W65" t="s">
        <v>106</v>
      </c>
    </row>
    <row r="66" spans="1:24" x14ac:dyDescent="0.25">
      <c r="A66" s="6" t="s">
        <v>55</v>
      </c>
      <c r="B66" s="6">
        <v>61</v>
      </c>
      <c r="C66" t="s">
        <v>21</v>
      </c>
      <c r="D66" s="1" t="s">
        <v>88</v>
      </c>
      <c r="E66">
        <v>27</v>
      </c>
      <c r="F66">
        <v>101.5</v>
      </c>
      <c r="G66">
        <v>351.7</v>
      </c>
      <c r="H66">
        <v>499.3</v>
      </c>
      <c r="I66">
        <f t="shared" si="1"/>
        <v>146.20000000000005</v>
      </c>
      <c r="J66">
        <v>26.6</v>
      </c>
      <c r="K66">
        <v>0.4</v>
      </c>
      <c r="L66">
        <v>997.2</v>
      </c>
      <c r="M66" s="3">
        <v>30000</v>
      </c>
      <c r="N66">
        <v>5</v>
      </c>
      <c r="O66">
        <v>2000</v>
      </c>
      <c r="P66" t="s">
        <v>35</v>
      </c>
      <c r="Q66" s="3">
        <v>20000</v>
      </c>
      <c r="R66" t="s">
        <v>107</v>
      </c>
      <c r="W66" t="s">
        <v>108</v>
      </c>
    </row>
    <row r="67" spans="1:24" x14ac:dyDescent="0.25">
      <c r="A67" s="6" t="s">
        <v>55</v>
      </c>
      <c r="B67" s="6">
        <v>62</v>
      </c>
      <c r="C67" t="s">
        <v>21</v>
      </c>
      <c r="D67" s="1" t="s">
        <v>88</v>
      </c>
      <c r="E67">
        <v>27</v>
      </c>
      <c r="F67">
        <v>102.2</v>
      </c>
      <c r="G67">
        <v>356.5</v>
      </c>
      <c r="H67">
        <v>495.2</v>
      </c>
      <c r="I67">
        <f t="shared" si="1"/>
        <v>151.29999999999995</v>
      </c>
      <c r="J67">
        <v>26.8</v>
      </c>
      <c r="K67">
        <v>0.4</v>
      </c>
      <c r="L67">
        <v>1003</v>
      </c>
      <c r="M67" s="3">
        <v>10000</v>
      </c>
      <c r="N67">
        <v>5</v>
      </c>
      <c r="O67">
        <v>750</v>
      </c>
      <c r="P67" t="s">
        <v>35</v>
      </c>
      <c r="Q67" s="3">
        <v>20000</v>
      </c>
      <c r="R67" t="s">
        <v>101</v>
      </c>
      <c r="W67" t="s">
        <v>109</v>
      </c>
      <c r="X67" t="s">
        <v>115</v>
      </c>
    </row>
    <row r="68" spans="1:24" x14ac:dyDescent="0.25">
      <c r="A68" s="6" t="s">
        <v>55</v>
      </c>
      <c r="B68" s="6">
        <v>63</v>
      </c>
      <c r="C68" t="s">
        <v>21</v>
      </c>
      <c r="D68" s="1" t="s">
        <v>88</v>
      </c>
      <c r="E68">
        <v>27</v>
      </c>
      <c r="F68">
        <v>102.2</v>
      </c>
      <c r="G68">
        <v>356.5</v>
      </c>
      <c r="H68">
        <v>495.2</v>
      </c>
      <c r="I68">
        <f t="shared" si="1"/>
        <v>151.29999999999995</v>
      </c>
      <c r="J68">
        <v>26.8</v>
      </c>
      <c r="K68">
        <v>0.4</v>
      </c>
      <c r="L68">
        <v>1003</v>
      </c>
      <c r="M68" s="3">
        <v>15000</v>
      </c>
      <c r="N68">
        <v>5</v>
      </c>
      <c r="O68">
        <v>1250</v>
      </c>
      <c r="P68" t="s">
        <v>35</v>
      </c>
      <c r="Q68" s="3">
        <v>20000</v>
      </c>
      <c r="R68" t="s">
        <v>111</v>
      </c>
      <c r="W68" t="s">
        <v>110</v>
      </c>
    </row>
    <row r="69" spans="1:24" x14ac:dyDescent="0.25">
      <c r="A69" s="6" t="s">
        <v>55</v>
      </c>
      <c r="B69" s="6">
        <v>64</v>
      </c>
      <c r="C69" t="s">
        <v>21</v>
      </c>
      <c r="D69" s="1" t="s">
        <v>88</v>
      </c>
      <c r="E69">
        <v>27</v>
      </c>
      <c r="F69">
        <v>102.2</v>
      </c>
      <c r="G69">
        <v>356.5</v>
      </c>
      <c r="H69">
        <v>495.2</v>
      </c>
      <c r="I69">
        <f t="shared" si="1"/>
        <v>151.29999999999995</v>
      </c>
      <c r="J69">
        <v>26.8</v>
      </c>
      <c r="K69">
        <v>0.4</v>
      </c>
      <c r="L69">
        <v>1003</v>
      </c>
      <c r="M69" s="3">
        <v>20000</v>
      </c>
      <c r="N69">
        <v>5</v>
      </c>
      <c r="O69">
        <v>1500</v>
      </c>
      <c r="P69" t="s">
        <v>35</v>
      </c>
      <c r="Q69" s="3">
        <v>20000</v>
      </c>
      <c r="R69" t="s">
        <v>104</v>
      </c>
      <c r="W69" t="s">
        <v>112</v>
      </c>
    </row>
    <row r="70" spans="1:24" x14ac:dyDescent="0.25">
      <c r="A70" s="6" t="s">
        <v>55</v>
      </c>
      <c r="B70" s="6">
        <v>65</v>
      </c>
      <c r="C70" t="s">
        <v>21</v>
      </c>
      <c r="D70" s="1" t="s">
        <v>88</v>
      </c>
      <c r="E70">
        <v>27</v>
      </c>
      <c r="F70">
        <v>102.2</v>
      </c>
      <c r="G70">
        <v>356.5</v>
      </c>
      <c r="H70">
        <v>495.2</v>
      </c>
      <c r="I70">
        <f t="shared" si="1"/>
        <v>151.29999999999995</v>
      </c>
      <c r="J70">
        <v>26.8</v>
      </c>
      <c r="K70">
        <v>0.4</v>
      </c>
      <c r="L70">
        <v>1003</v>
      </c>
      <c r="M70" s="3">
        <v>30000</v>
      </c>
      <c r="N70">
        <v>5</v>
      </c>
      <c r="O70">
        <v>2000</v>
      </c>
      <c r="P70" t="s">
        <v>35</v>
      </c>
      <c r="Q70" s="3">
        <v>20000</v>
      </c>
      <c r="R70" t="s">
        <v>113</v>
      </c>
      <c r="W70" t="s">
        <v>114</v>
      </c>
    </row>
    <row r="71" spans="1:24" x14ac:dyDescent="0.25">
      <c r="A71" s="6" t="s">
        <v>55</v>
      </c>
      <c r="B71" s="6">
        <v>66</v>
      </c>
      <c r="C71" t="s">
        <v>21</v>
      </c>
      <c r="D71" s="1" t="s">
        <v>88</v>
      </c>
      <c r="E71">
        <v>27</v>
      </c>
      <c r="F71">
        <v>101.5</v>
      </c>
      <c r="G71">
        <v>351.1</v>
      </c>
      <c r="H71">
        <v>452.4</v>
      </c>
      <c r="I71">
        <f t="shared" si="1"/>
        <v>195</v>
      </c>
      <c r="J71">
        <v>26.8</v>
      </c>
      <c r="K71">
        <v>0.4</v>
      </c>
      <c r="L71">
        <v>998.5</v>
      </c>
      <c r="M71" s="3">
        <v>10000</v>
      </c>
      <c r="N71">
        <v>5</v>
      </c>
      <c r="O71">
        <v>750</v>
      </c>
      <c r="P71" t="s">
        <v>35</v>
      </c>
      <c r="Q71" s="3">
        <v>20000</v>
      </c>
      <c r="R71" t="s">
        <v>116</v>
      </c>
      <c r="W71" t="s">
        <v>117</v>
      </c>
    </row>
    <row r="72" spans="1:24" x14ac:dyDescent="0.25">
      <c r="A72" s="6" t="s">
        <v>55</v>
      </c>
      <c r="B72" s="6">
        <v>67</v>
      </c>
      <c r="C72" t="s">
        <v>21</v>
      </c>
      <c r="D72" s="1" t="s">
        <v>88</v>
      </c>
      <c r="E72">
        <v>27</v>
      </c>
      <c r="F72">
        <v>101.5</v>
      </c>
      <c r="G72">
        <v>351.1</v>
      </c>
      <c r="H72">
        <v>452.4</v>
      </c>
      <c r="I72">
        <f t="shared" si="1"/>
        <v>195</v>
      </c>
      <c r="J72">
        <v>26.8</v>
      </c>
      <c r="K72">
        <v>0.4</v>
      </c>
      <c r="L72">
        <v>998.5</v>
      </c>
      <c r="M72" s="3">
        <v>15000</v>
      </c>
      <c r="N72">
        <v>5</v>
      </c>
      <c r="O72">
        <v>1250</v>
      </c>
      <c r="P72" t="s">
        <v>35</v>
      </c>
      <c r="Q72" s="3">
        <v>20000</v>
      </c>
      <c r="R72" t="s">
        <v>118</v>
      </c>
      <c r="W72" t="s">
        <v>119</v>
      </c>
    </row>
    <row r="73" spans="1:24" x14ac:dyDescent="0.25">
      <c r="A73" s="6" t="s">
        <v>55</v>
      </c>
      <c r="B73" s="6">
        <v>68</v>
      </c>
      <c r="C73" t="s">
        <v>21</v>
      </c>
      <c r="D73" s="1" t="s">
        <v>88</v>
      </c>
      <c r="E73">
        <v>27</v>
      </c>
      <c r="F73">
        <v>101.5</v>
      </c>
      <c r="G73">
        <v>351.1</v>
      </c>
      <c r="H73">
        <v>452.4</v>
      </c>
      <c r="I73">
        <f t="shared" si="1"/>
        <v>195</v>
      </c>
      <c r="J73">
        <v>26.8</v>
      </c>
      <c r="K73">
        <v>0.4</v>
      </c>
      <c r="L73">
        <v>998.5</v>
      </c>
      <c r="M73" s="3">
        <v>20000</v>
      </c>
      <c r="N73">
        <v>5</v>
      </c>
      <c r="O73">
        <v>1500</v>
      </c>
      <c r="P73" t="s">
        <v>35</v>
      </c>
      <c r="Q73" s="3">
        <v>20000</v>
      </c>
      <c r="R73" t="s">
        <v>120</v>
      </c>
      <c r="W73" t="s">
        <v>121</v>
      </c>
    </row>
    <row r="74" spans="1:24" x14ac:dyDescent="0.25">
      <c r="A74" s="6" t="s">
        <v>55</v>
      </c>
      <c r="B74" s="6">
        <v>69</v>
      </c>
      <c r="C74" t="s">
        <v>21</v>
      </c>
      <c r="D74" s="1" t="s">
        <v>88</v>
      </c>
      <c r="E74">
        <v>27</v>
      </c>
      <c r="F74">
        <v>100</v>
      </c>
      <c r="G74">
        <v>351.4</v>
      </c>
      <c r="H74">
        <v>452.7</v>
      </c>
      <c r="I74">
        <f t="shared" si="1"/>
        <v>193.60000000000014</v>
      </c>
      <c r="J74">
        <v>27.1</v>
      </c>
      <c r="K74">
        <v>0.4</v>
      </c>
      <c r="L74">
        <v>997.7</v>
      </c>
      <c r="M74" s="3">
        <v>30000</v>
      </c>
      <c r="N74">
        <v>5</v>
      </c>
      <c r="O74">
        <v>2000</v>
      </c>
      <c r="P74" t="s">
        <v>15</v>
      </c>
      <c r="Q74" s="3">
        <v>10000</v>
      </c>
      <c r="R74" t="s">
        <v>59</v>
      </c>
      <c r="W74" t="s">
        <v>122</v>
      </c>
    </row>
    <row r="75" spans="1:24" x14ac:dyDescent="0.25">
      <c r="A75" s="6" t="s">
        <v>55</v>
      </c>
      <c r="B75" s="6">
        <v>70</v>
      </c>
      <c r="C75" t="s">
        <v>21</v>
      </c>
      <c r="D75" s="1" t="s">
        <v>82</v>
      </c>
      <c r="E75">
        <v>27</v>
      </c>
      <c r="F75">
        <v>100.1</v>
      </c>
      <c r="G75">
        <v>353.7</v>
      </c>
      <c r="H75">
        <v>298.60000000000002</v>
      </c>
      <c r="I75">
        <f t="shared" si="1"/>
        <v>343.70000000000005</v>
      </c>
      <c r="J75">
        <v>26.9</v>
      </c>
      <c r="K75">
        <v>0.6</v>
      </c>
      <c r="L75">
        <v>996</v>
      </c>
      <c r="M75" s="3">
        <v>100</v>
      </c>
      <c r="N75">
        <v>5</v>
      </c>
      <c r="O75">
        <v>50</v>
      </c>
      <c r="P75" t="s">
        <v>15</v>
      </c>
      <c r="Q75" s="3">
        <v>40000</v>
      </c>
      <c r="R75" t="s">
        <v>123</v>
      </c>
      <c r="W75" t="s">
        <v>124</v>
      </c>
    </row>
    <row r="76" spans="1:24" x14ac:dyDescent="0.25">
      <c r="A76" s="6" t="s">
        <v>55</v>
      </c>
      <c r="B76" s="6">
        <v>71</v>
      </c>
      <c r="C76" t="s">
        <v>21</v>
      </c>
      <c r="D76" s="1" t="s">
        <v>87</v>
      </c>
      <c r="E76">
        <v>27</v>
      </c>
      <c r="F76">
        <v>101.2</v>
      </c>
      <c r="G76">
        <v>353.5</v>
      </c>
      <c r="H76">
        <v>374.7</v>
      </c>
      <c r="I76">
        <f t="shared" si="1"/>
        <v>268</v>
      </c>
      <c r="J76">
        <v>27.2</v>
      </c>
      <c r="K76">
        <v>0.5</v>
      </c>
      <c r="L76">
        <v>996.2</v>
      </c>
      <c r="M76" s="3">
        <v>100</v>
      </c>
      <c r="N76">
        <v>5</v>
      </c>
      <c r="O76">
        <v>50</v>
      </c>
      <c r="P76" t="s">
        <v>15</v>
      </c>
      <c r="Q76" s="3">
        <v>40000</v>
      </c>
      <c r="R76" t="s">
        <v>125</v>
      </c>
      <c r="W76" t="s">
        <v>126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F7D1-15A3-4E65-AA23-7C174E9341BE}">
  <dimension ref="A1:AA76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83" sqref="M83"/>
    </sheetView>
  </sheetViews>
  <sheetFormatPr defaultColWidth="15.7109375" defaultRowHeight="15" x14ac:dyDescent="0.25"/>
  <cols>
    <col min="11" max="11" width="15.5703125" customWidth="1"/>
    <col min="12" max="12" width="15.42578125" customWidth="1"/>
    <col min="13" max="13" width="17.140625" customWidth="1"/>
    <col min="14" max="14" width="18.28515625" customWidth="1"/>
    <col min="15" max="15" width="20.7109375" customWidth="1"/>
    <col min="16" max="16" width="15.140625" customWidth="1"/>
    <col min="17" max="17" width="15.42578125" customWidth="1"/>
    <col min="18" max="18" width="16.140625" customWidth="1"/>
    <col min="20" max="22" width="18.7109375" bestFit="1" customWidth="1"/>
  </cols>
  <sheetData>
    <row r="1" spans="1:27" s="7" customFormat="1" ht="45" x14ac:dyDescent="0.25">
      <c r="A1" s="5" t="s">
        <v>0</v>
      </c>
      <c r="B1" s="5" t="s">
        <v>41</v>
      </c>
      <c r="C1" s="5" t="s">
        <v>42</v>
      </c>
      <c r="D1" s="5" t="s">
        <v>45</v>
      </c>
      <c r="E1" s="5" t="s">
        <v>44</v>
      </c>
      <c r="F1" s="5" t="s">
        <v>43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138</v>
      </c>
      <c r="L1" s="5" t="s">
        <v>139</v>
      </c>
      <c r="M1" s="5" t="s">
        <v>140</v>
      </c>
      <c r="N1" s="5" t="s">
        <v>141</v>
      </c>
      <c r="O1" s="5" t="s">
        <v>142</v>
      </c>
      <c r="P1" s="5" t="s">
        <v>143</v>
      </c>
      <c r="Q1" s="5" t="s">
        <v>144</v>
      </c>
      <c r="R1" s="5" t="s">
        <v>145</v>
      </c>
      <c r="S1" s="8" t="s">
        <v>50</v>
      </c>
      <c r="T1" s="8" t="s">
        <v>51</v>
      </c>
      <c r="U1" s="8" t="s">
        <v>52</v>
      </c>
      <c r="V1" s="8" t="s">
        <v>53</v>
      </c>
      <c r="W1" s="9" t="s">
        <v>127</v>
      </c>
      <c r="X1" s="9" t="s">
        <v>130</v>
      </c>
      <c r="Y1" s="9" t="s">
        <v>128</v>
      </c>
      <c r="Z1" s="9" t="s">
        <v>129</v>
      </c>
      <c r="AA1" s="8"/>
    </row>
    <row r="2" spans="1:27" x14ac:dyDescent="0.25">
      <c r="A2" s="4" t="s">
        <v>54</v>
      </c>
      <c r="B2" s="6">
        <v>1</v>
      </c>
      <c r="C2">
        <v>401.7</v>
      </c>
      <c r="D2" s="1"/>
      <c r="F2">
        <v>1003.1</v>
      </c>
    </row>
    <row r="3" spans="1:27" x14ac:dyDescent="0.25">
      <c r="A3" s="4" t="s">
        <v>54</v>
      </c>
      <c r="B3" s="6">
        <v>2</v>
      </c>
      <c r="C3">
        <v>225.6</v>
      </c>
      <c r="D3" s="1"/>
      <c r="F3">
        <v>1003</v>
      </c>
    </row>
    <row r="4" spans="1:27" x14ac:dyDescent="0.25">
      <c r="A4" s="4" t="s">
        <v>54</v>
      </c>
      <c r="B4" s="6">
        <v>3</v>
      </c>
      <c r="C4">
        <v>225.6</v>
      </c>
      <c r="D4" s="1"/>
      <c r="F4">
        <v>1003.9</v>
      </c>
    </row>
    <row r="5" spans="1:27" x14ac:dyDescent="0.25">
      <c r="A5" s="4" t="s">
        <v>54</v>
      </c>
      <c r="B5" s="6">
        <v>4</v>
      </c>
      <c r="C5">
        <v>199</v>
      </c>
      <c r="D5" s="1"/>
      <c r="F5">
        <v>1005.5</v>
      </c>
      <c r="N5" s="15"/>
      <c r="O5" s="15"/>
      <c r="P5" s="15"/>
      <c r="Q5" s="15"/>
      <c r="R5" s="15"/>
    </row>
    <row r="6" spans="1:27" x14ac:dyDescent="0.25">
      <c r="A6" s="4" t="s">
        <v>55</v>
      </c>
      <c r="B6" s="6">
        <v>1</v>
      </c>
      <c r="C6">
        <v>373.9</v>
      </c>
      <c r="D6" s="1"/>
      <c r="F6">
        <v>1001</v>
      </c>
      <c r="K6">
        <v>3198.9498557658299</v>
      </c>
      <c r="L6">
        <v>31.626990109420341</v>
      </c>
      <c r="M6">
        <v>10</v>
      </c>
      <c r="N6" s="15">
        <v>5.1166400898521111E-5</v>
      </c>
      <c r="O6" s="15">
        <v>1.4565461339453805E-2</v>
      </c>
      <c r="P6" s="15">
        <v>2.9981319412859904E-3</v>
      </c>
      <c r="Q6" s="15">
        <v>4.1823633100823874E-3</v>
      </c>
      <c r="R6" s="15"/>
    </row>
    <row r="7" spans="1:27" x14ac:dyDescent="0.25">
      <c r="A7" s="4" t="s">
        <v>55</v>
      </c>
      <c r="B7" s="6">
        <v>2</v>
      </c>
      <c r="C7">
        <v>203.9</v>
      </c>
      <c r="D7" s="1"/>
      <c r="F7">
        <v>999.5</v>
      </c>
      <c r="K7">
        <v>5260.1448234434019</v>
      </c>
      <c r="L7">
        <v>47.871066321915507</v>
      </c>
      <c r="M7">
        <v>10</v>
      </c>
      <c r="N7" s="15">
        <v>1.3834561781799208E-4</v>
      </c>
      <c r="O7" s="15">
        <v>3.7869337007302134E-2</v>
      </c>
      <c r="P7" s="15">
        <v>6.4909410626343188E-3</v>
      </c>
      <c r="Q7" s="15">
        <v>9.3602266370450046E-3</v>
      </c>
      <c r="R7" s="15"/>
    </row>
    <row r="8" spans="1:27" x14ac:dyDescent="0.25">
      <c r="A8" s="4" t="s">
        <v>55</v>
      </c>
      <c r="B8" s="6">
        <v>3</v>
      </c>
      <c r="C8">
        <v>180.1</v>
      </c>
      <c r="D8" s="1"/>
      <c r="F8">
        <v>1001</v>
      </c>
      <c r="K8">
        <v>3371.6051922305746</v>
      </c>
      <c r="L8">
        <v>33.730470898591861</v>
      </c>
      <c r="M8">
        <v>10</v>
      </c>
      <c r="N8" s="15">
        <v>5.6838607861380846E-5</v>
      </c>
      <c r="O8" s="15">
        <v>1.7706135372501652E-2</v>
      </c>
      <c r="P8" s="15">
        <v>3.1222467685576793E-3</v>
      </c>
      <c r="Q8" s="15">
        <v>4.444199590623232E-3</v>
      </c>
      <c r="R8" s="15"/>
    </row>
    <row r="9" spans="1:27" x14ac:dyDescent="0.25">
      <c r="A9" s="4" t="s">
        <v>55</v>
      </c>
      <c r="B9" s="6">
        <v>4</v>
      </c>
      <c r="C9">
        <v>180.1</v>
      </c>
      <c r="D9" s="1"/>
      <c r="F9">
        <v>1001</v>
      </c>
      <c r="K9">
        <v>3565.8502064103691</v>
      </c>
      <c r="L9">
        <v>35.367942198346832</v>
      </c>
      <c r="M9">
        <v>10</v>
      </c>
      <c r="N9" s="15">
        <v>6.3576438472784356E-5</v>
      </c>
      <c r="O9" s="15">
        <v>1.9762969715360075E-2</v>
      </c>
      <c r="P9" s="15">
        <v>4.3396462467129322E-3</v>
      </c>
      <c r="Q9" s="15">
        <v>5.0655064603052254E-3</v>
      </c>
      <c r="R9" s="15"/>
    </row>
    <row r="10" spans="1:27" x14ac:dyDescent="0.25">
      <c r="A10" s="4" t="s">
        <v>55</v>
      </c>
      <c r="B10" s="6">
        <v>5</v>
      </c>
      <c r="C10">
        <v>180.1</v>
      </c>
      <c r="D10" s="1"/>
      <c r="F10">
        <v>1001</v>
      </c>
      <c r="K10">
        <v>3543.221617853615</v>
      </c>
      <c r="L10">
        <v>41.241131503778661</v>
      </c>
      <c r="M10">
        <v>100</v>
      </c>
      <c r="N10" s="15">
        <v>6.277209716612595E-4</v>
      </c>
      <c r="O10" s="15">
        <v>2.22330146742452E-2</v>
      </c>
      <c r="P10" s="15">
        <v>4.8666346994568691E-3</v>
      </c>
      <c r="Q10" s="15">
        <v>5.8174630999824582E-3</v>
      </c>
      <c r="R10" s="15"/>
    </row>
    <row r="11" spans="1:27" x14ac:dyDescent="0.25">
      <c r="A11" s="4" t="s">
        <v>55</v>
      </c>
      <c r="B11" s="6">
        <v>6</v>
      </c>
      <c r="C11">
        <v>385.3</v>
      </c>
      <c r="D11" s="2"/>
      <c r="F11">
        <v>998.6</v>
      </c>
      <c r="K11">
        <v>3584.1776470456421</v>
      </c>
      <c r="L11">
        <v>41.632011772732277</v>
      </c>
      <c r="M11">
        <v>100</v>
      </c>
      <c r="N11" s="15">
        <v>6.4231647027908172E-4</v>
      </c>
      <c r="O11" s="15">
        <v>2.2863619968712806E-2</v>
      </c>
      <c r="P11" s="15">
        <v>4.8541540583809627E-3</v>
      </c>
      <c r="Q11" s="15">
        <v>5.855782854871267E-3</v>
      </c>
      <c r="R11" s="15"/>
    </row>
    <row r="12" spans="1:27" x14ac:dyDescent="0.25">
      <c r="A12" s="4" t="s">
        <v>55</v>
      </c>
      <c r="B12" s="6">
        <v>7</v>
      </c>
      <c r="C12">
        <v>385.3</v>
      </c>
      <c r="D12" s="2"/>
      <c r="F12">
        <v>998.7</v>
      </c>
      <c r="K12">
        <v>2739.4287889333086</v>
      </c>
      <c r="L12">
        <v>41.01530347339196</v>
      </c>
      <c r="M12">
        <v>330</v>
      </c>
      <c r="N12" s="15">
        <v>1.2382375647900412E-3</v>
      </c>
      <c r="O12" s="15">
        <v>1.6896055770529241E-2</v>
      </c>
      <c r="P12" s="15">
        <v>3.961576933339454E-3</v>
      </c>
      <c r="Q12" s="15">
        <v>5.0182769799493546E-3</v>
      </c>
      <c r="R12" s="15">
        <v>4.9201673632147617E-3</v>
      </c>
    </row>
    <row r="13" spans="1:27" x14ac:dyDescent="0.25">
      <c r="A13" s="4" t="s">
        <v>55</v>
      </c>
      <c r="B13" s="6">
        <v>8</v>
      </c>
      <c r="C13">
        <v>385.3</v>
      </c>
      <c r="D13" s="2"/>
      <c r="F13">
        <v>998.7</v>
      </c>
      <c r="K13">
        <v>3117.7335427496446</v>
      </c>
      <c r="L13">
        <v>62.103247174582229</v>
      </c>
      <c r="M13">
        <v>660</v>
      </c>
      <c r="N13" s="15">
        <v>3.2076866063834629E-3</v>
      </c>
      <c r="O13" s="15">
        <v>2.5850067850814964E-2</v>
      </c>
      <c r="P13" s="15">
        <v>7.2481303097866349E-3</v>
      </c>
      <c r="Q13" s="15">
        <v>1.0182899170156788E-2</v>
      </c>
      <c r="R13" s="15">
        <v>9.6781306551294924E-3</v>
      </c>
    </row>
    <row r="14" spans="1:27" x14ac:dyDescent="0.25">
      <c r="A14" s="4" t="s">
        <v>55</v>
      </c>
      <c r="B14" s="6">
        <v>9</v>
      </c>
      <c r="C14">
        <v>385.3</v>
      </c>
      <c r="D14" s="2"/>
      <c r="F14">
        <v>998.7</v>
      </c>
      <c r="K14">
        <v>2983.5502915336674</v>
      </c>
      <c r="L14">
        <v>75.955914348969046</v>
      </c>
      <c r="M14">
        <v>1320</v>
      </c>
      <c r="N14" s="15">
        <v>5.8750377457930172E-3</v>
      </c>
      <c r="O14" s="15">
        <v>2.8931325100456595E-2</v>
      </c>
      <c r="P14" s="15">
        <v>1.0880827091946996E-2</v>
      </c>
      <c r="Q14" s="15">
        <v>1.3902720979416442E-2</v>
      </c>
      <c r="R14" s="15">
        <v>1.3440244131111032E-2</v>
      </c>
    </row>
    <row r="15" spans="1:27" x14ac:dyDescent="0.25">
      <c r="A15" s="4" t="s">
        <v>55</v>
      </c>
      <c r="B15" s="6">
        <v>10</v>
      </c>
      <c r="C15">
        <v>385.3</v>
      </c>
      <c r="D15" s="2"/>
      <c r="F15">
        <v>998.7</v>
      </c>
      <c r="K15">
        <v>3122.7758135307931</v>
      </c>
      <c r="L15">
        <v>93.001498348986544</v>
      </c>
      <c r="M15">
        <v>2000</v>
      </c>
      <c r="N15" s="15">
        <v>9.7517287815729065E-3</v>
      </c>
      <c r="O15" s="15">
        <v>3.8330343608464032E-2</v>
      </c>
      <c r="P15" s="15">
        <v>1.7101626818129247E-2</v>
      </c>
      <c r="Q15" s="15">
        <v>2.0704597702132718E-2</v>
      </c>
      <c r="R15" s="15">
        <v>1.9766974214224006E-2</v>
      </c>
    </row>
    <row r="16" spans="1:27" x14ac:dyDescent="0.25">
      <c r="A16" s="4" t="s">
        <v>55</v>
      </c>
      <c r="B16" s="6">
        <v>11</v>
      </c>
      <c r="C16">
        <f>'input sheet'!G16-'input sheet'!F16</f>
        <v>294.39999999999998</v>
      </c>
      <c r="D16" s="10">
        <f>('input sheet'!I16+'input sheet'!F16)*0.21</f>
        <v>147.798</v>
      </c>
      <c r="E16">
        <f>'input sheet'!H16+('input sheet'!I16+'input sheet'!F16)*0.79</f>
        <v>556.00200000000007</v>
      </c>
      <c r="F16">
        <f>'input sheet'!L16</f>
        <v>998.3</v>
      </c>
      <c r="H16" s="12">
        <f>I16/J16</f>
        <v>0.9998782961460444</v>
      </c>
      <c r="I16" s="12">
        <f>(C16/(D16+E16))/((F16*0.2958)/(F16*(1-0.2958)))</f>
        <v>0.9958327256978966</v>
      </c>
      <c r="J16" s="12">
        <f>(C16/D16)/((F16*0.2958)/('result sheet'!F16*0.1479))</f>
        <v>0.99595393713040758</v>
      </c>
      <c r="K16">
        <v>3041.2390550022224</v>
      </c>
      <c r="L16">
        <v>30.201180003058212</v>
      </c>
      <c r="M16">
        <v>10</v>
      </c>
      <c r="N16" s="15">
        <v>4.6245674948354052E-5</v>
      </c>
      <c r="O16" s="15">
        <v>1.3802448951824777E-2</v>
      </c>
      <c r="P16" s="15">
        <v>2.6958120858217444E-3</v>
      </c>
      <c r="Q16" s="15">
        <v>3.958421264349493E-3</v>
      </c>
      <c r="R16" s="15"/>
      <c r="W16">
        <v>6.79</v>
      </c>
      <c r="X16">
        <v>2367.1</v>
      </c>
      <c r="Y16">
        <v>2.35</v>
      </c>
      <c r="Z16">
        <v>15.94</v>
      </c>
    </row>
    <row r="17" spans="1:26" x14ac:dyDescent="0.25">
      <c r="A17" s="4" t="s">
        <v>55</v>
      </c>
      <c r="B17" s="6">
        <v>12</v>
      </c>
      <c r="C17">
        <f>'input sheet'!G17-'input sheet'!F17</f>
        <v>294.90000000000003</v>
      </c>
      <c r="D17" s="10">
        <f>('input sheet'!I17+'input sheet'!F17)*0.21</f>
        <v>148.596</v>
      </c>
      <c r="E17">
        <f>'input sheet'!H17+('input sheet'!I17+'input sheet'!F17)*0.79</f>
        <v>559.00400000000002</v>
      </c>
      <c r="F17">
        <f>'input sheet'!L17</f>
        <v>1002</v>
      </c>
      <c r="H17" s="12">
        <f t="shared" ref="H17:H76" si="0">I17/J17</f>
        <v>0.99987829614604473</v>
      </c>
      <c r="I17" s="12">
        <f t="shared" ref="I17:I76" si="1">(C17/(D17+E17))/((F17*0.2958)/(F17*(1-0.2958)))</f>
        <v>0.9921670486872749</v>
      </c>
      <c r="J17" s="12">
        <f>(C17/D17)/((F17*0.2958)/('result sheet'!F17*0.1479))</f>
        <v>0.9922878139384641</v>
      </c>
      <c r="K17">
        <v>3789.8563678035885</v>
      </c>
      <c r="L17">
        <v>37.325997800203176</v>
      </c>
      <c r="M17">
        <v>10</v>
      </c>
      <c r="N17" s="15">
        <v>7.1815056442907032E-5</v>
      </c>
      <c r="O17" s="15">
        <v>2.1548352710964128E-2</v>
      </c>
      <c r="P17" s="15">
        <v>3.4715364261246598E-3</v>
      </c>
      <c r="Q17" s="15">
        <v>5.3081293688460075E-3</v>
      </c>
      <c r="R17" s="15"/>
      <c r="T17" s="11">
        <f>U17/W17</f>
        <v>2.1664212076583214</v>
      </c>
      <c r="U17">
        <v>14.71</v>
      </c>
      <c r="V17">
        <v>2.4000000000000001E-4</v>
      </c>
      <c r="W17">
        <v>6.79</v>
      </c>
      <c r="X17">
        <v>2367.1</v>
      </c>
      <c r="Y17">
        <v>2.35</v>
      </c>
      <c r="Z17">
        <v>15.94</v>
      </c>
    </row>
    <row r="18" spans="1:26" x14ac:dyDescent="0.25">
      <c r="A18" s="4" t="s">
        <v>55</v>
      </c>
      <c r="B18" s="6">
        <v>13</v>
      </c>
      <c r="C18">
        <f>'input sheet'!G18-'input sheet'!F18</f>
        <v>294.8</v>
      </c>
      <c r="D18" s="10">
        <f>('input sheet'!I18+'input sheet'!F18)*0.21</f>
        <v>119.00700000000001</v>
      </c>
      <c r="E18">
        <f>'input sheet'!H18+('input sheet'!I18+'input sheet'!F18)*0.79</f>
        <v>587.99300000000005</v>
      </c>
      <c r="F18">
        <f>'input sheet'!L18</f>
        <v>999.4</v>
      </c>
      <c r="H18" s="12">
        <f t="shared" si="0"/>
        <v>0.80145831743417739</v>
      </c>
      <c r="I18" s="12">
        <f t="shared" si="1"/>
        <v>0.99267233011333578</v>
      </c>
      <c r="J18" s="12">
        <f>(C18/D18)/((F18*0.2958)/('result sheet'!F18*0.1479))</f>
        <v>1.238582604384616</v>
      </c>
      <c r="K18">
        <v>3797.6350203250622</v>
      </c>
      <c r="L18">
        <v>37.258387573356167</v>
      </c>
      <c r="M18">
        <v>10</v>
      </c>
      <c r="N18" s="15">
        <v>7.2110158737996677E-5</v>
      </c>
      <c r="O18" s="15">
        <v>2.2282502940272238E-2</v>
      </c>
      <c r="P18" s="15">
        <v>4.1250636147055417E-3</v>
      </c>
      <c r="Q18" s="15">
        <v>5.8121141736126435E-3</v>
      </c>
      <c r="R18" s="15"/>
      <c r="T18" s="11">
        <f>U18/W18</f>
        <v>1.9477124183006536</v>
      </c>
      <c r="U18">
        <v>11.92</v>
      </c>
      <c r="V18">
        <v>7.2000000000000005E-4</v>
      </c>
      <c r="W18">
        <v>6.12</v>
      </c>
      <c r="X18">
        <v>2085.3000000000002</v>
      </c>
      <c r="Y18">
        <v>2.08</v>
      </c>
      <c r="Z18">
        <v>12.76</v>
      </c>
    </row>
    <row r="19" spans="1:26" x14ac:dyDescent="0.25">
      <c r="A19" s="4" t="s">
        <v>55</v>
      </c>
      <c r="B19" s="6">
        <v>14</v>
      </c>
      <c r="C19">
        <f>'input sheet'!G19-'input sheet'!F19</f>
        <v>295.10000000000002</v>
      </c>
      <c r="D19" s="10">
        <f>('input sheet'!I19+'input sheet'!F19)*0.21</f>
        <v>89.543999999999997</v>
      </c>
      <c r="E19">
        <f>'input sheet'!H19+('input sheet'!I19+'input sheet'!F19)*0.79</f>
        <v>617.15599999999995</v>
      </c>
      <c r="F19">
        <f>'input sheet'!L19</f>
        <v>1001.5</v>
      </c>
      <c r="H19" s="12">
        <f t="shared" si="0"/>
        <v>0.60329433348899597</v>
      </c>
      <c r="I19" s="12">
        <f t="shared" si="1"/>
        <v>0.99410433871952741</v>
      </c>
      <c r="J19" s="12">
        <f>(C19/D19)/((F19*0.2958)/('result sheet'!F19*0.1479))</f>
        <v>1.6477932636469224</v>
      </c>
      <c r="K19">
        <v>4127.1082217669564</v>
      </c>
      <c r="L19">
        <v>40.291882702782985</v>
      </c>
      <c r="M19">
        <v>10</v>
      </c>
      <c r="N19" s="15">
        <v>8.5165111370882028E-5</v>
      </c>
      <c r="O19" s="15">
        <v>2.5465015422218802E-2</v>
      </c>
      <c r="P19" s="15">
        <v>4.3163055608689454E-3</v>
      </c>
      <c r="Q19" s="15">
        <v>6.297918929882157E-3</v>
      </c>
      <c r="R19" s="15"/>
      <c r="T19" s="11">
        <f>U19/W19</f>
        <v>1.332023575638507</v>
      </c>
      <c r="U19">
        <v>6.78</v>
      </c>
      <c r="V19">
        <v>3.2000000000000003E-4</v>
      </c>
      <c r="W19">
        <v>5.09</v>
      </c>
      <c r="X19">
        <v>1677.9</v>
      </c>
      <c r="Y19">
        <v>1.42</v>
      </c>
      <c r="Z19">
        <v>7.23</v>
      </c>
    </row>
    <row r="20" spans="1:26" x14ac:dyDescent="0.25">
      <c r="A20" s="4" t="s">
        <v>55</v>
      </c>
      <c r="B20" s="6">
        <v>15</v>
      </c>
      <c r="C20">
        <f>'input sheet'!G20-'input sheet'!F20</f>
        <v>294.20000000000005</v>
      </c>
      <c r="D20" s="10">
        <f>('input sheet'!I20+'input sheet'!F20)*0.21</f>
        <v>75.347999999999985</v>
      </c>
      <c r="E20">
        <f>'input sheet'!H20+('input sheet'!I20+'input sheet'!F20)*0.79</f>
        <v>633.25199999999995</v>
      </c>
      <c r="F20">
        <f>'input sheet'!L20</f>
        <v>1001.6</v>
      </c>
      <c r="H20" s="12">
        <f t="shared" si="0"/>
        <v>0.50628892556759919</v>
      </c>
      <c r="I20" s="12">
        <f t="shared" si="1"/>
        <v>0.98841509994948584</v>
      </c>
      <c r="J20" s="12">
        <f>(C20/D20)/((F20*0.2958)/('result sheet'!F20*0.1479))</f>
        <v>1.9522747783617356</v>
      </c>
      <c r="K20">
        <v>3260.6150515050826</v>
      </c>
      <c r="L20">
        <v>32.522385464015514</v>
      </c>
      <c r="M20">
        <v>10</v>
      </c>
      <c r="N20" s="15">
        <v>5.3158052570507458E-5</v>
      </c>
      <c r="O20" s="15">
        <v>1.6475843348920726E-2</v>
      </c>
      <c r="P20" s="15">
        <v>2.9593480846333972E-3</v>
      </c>
      <c r="Q20" s="15">
        <v>4.272785034348788E-3</v>
      </c>
      <c r="R20" s="15"/>
      <c r="T20" s="13" t="s">
        <v>131</v>
      </c>
      <c r="U20" s="13" t="s">
        <v>131</v>
      </c>
      <c r="V20" s="13" t="s">
        <v>131</v>
      </c>
      <c r="W20">
        <v>4.5199999999999996</v>
      </c>
      <c r="X20">
        <v>1469.5</v>
      </c>
      <c r="Y20">
        <v>0.88</v>
      </c>
      <c r="Z20">
        <v>3.98</v>
      </c>
    </row>
    <row r="21" spans="1:26" x14ac:dyDescent="0.25">
      <c r="A21" s="4" t="s">
        <v>55</v>
      </c>
      <c r="B21" s="6">
        <v>16</v>
      </c>
      <c r="C21">
        <f>'input sheet'!G21-'input sheet'!F21</f>
        <v>294.20000000000005</v>
      </c>
      <c r="D21" s="10">
        <f>('input sheet'!I21+'input sheet'!F21)*0.21</f>
        <v>75.347999999999985</v>
      </c>
      <c r="E21">
        <f>'input sheet'!H21+('input sheet'!I21+'input sheet'!F21)*0.79</f>
        <v>633.25199999999995</v>
      </c>
      <c r="F21">
        <f>'input sheet'!L21</f>
        <v>1001.6</v>
      </c>
      <c r="H21" s="12">
        <f t="shared" si="0"/>
        <v>0.50628892556759919</v>
      </c>
      <c r="I21" s="12">
        <f t="shared" si="1"/>
        <v>0.98841509994948584</v>
      </c>
      <c r="J21" s="12">
        <f>(C21/D21)/((F21*0.2958)/('result sheet'!F21*0.1479))</f>
        <v>1.9522747783617356</v>
      </c>
      <c r="K21">
        <v>2898.477245098682</v>
      </c>
      <c r="L21">
        <v>28.600711442777435</v>
      </c>
      <c r="M21">
        <v>10</v>
      </c>
      <c r="N21" s="15">
        <v>4.200585170177422E-5</v>
      </c>
      <c r="O21" s="15">
        <v>1.281282369369215E-2</v>
      </c>
      <c r="P21" s="15">
        <v>2.3903768569974214E-3</v>
      </c>
      <c r="Q21" s="15">
        <v>3.4710351556842176E-3</v>
      </c>
      <c r="R21" s="15"/>
      <c r="T21" s="13" t="s">
        <v>131</v>
      </c>
      <c r="U21" s="13" t="s">
        <v>131</v>
      </c>
      <c r="V21" s="13" t="s">
        <v>131</v>
      </c>
      <c r="W21">
        <v>4.5199999999999996</v>
      </c>
      <c r="X21">
        <v>1469.5</v>
      </c>
      <c r="Y21">
        <v>0.88</v>
      </c>
      <c r="Z21">
        <v>3.98</v>
      </c>
    </row>
    <row r="22" spans="1:26" x14ac:dyDescent="0.25">
      <c r="A22" s="4" t="s">
        <v>55</v>
      </c>
      <c r="B22" s="6">
        <v>17</v>
      </c>
      <c r="C22">
        <f>'input sheet'!G22-'input sheet'!F22</f>
        <v>294.20000000000005</v>
      </c>
      <c r="D22" s="10">
        <f>('input sheet'!I22+'input sheet'!F22)*0.21</f>
        <v>75.347999999999985</v>
      </c>
      <c r="E22">
        <f>'input sheet'!H22+('input sheet'!I22+'input sheet'!F22)*0.79</f>
        <v>633.25199999999995</v>
      </c>
      <c r="F22">
        <f>'input sheet'!L22</f>
        <v>1001.6</v>
      </c>
      <c r="H22" s="12">
        <f t="shared" si="0"/>
        <v>0.50628892556759919</v>
      </c>
      <c r="I22" s="12">
        <f t="shared" si="1"/>
        <v>0.98841509994948584</v>
      </c>
      <c r="J22" s="12">
        <f>(C22/D22)/((F22*0.2958)/('result sheet'!F22*0.1479))</f>
        <v>1.9522747783617356</v>
      </c>
      <c r="K22">
        <v>2625.0429527272204</v>
      </c>
      <c r="L22">
        <v>37.942887126190705</v>
      </c>
      <c r="M22">
        <v>330</v>
      </c>
      <c r="N22" s="15">
        <v>1.1369903331043692E-3</v>
      </c>
      <c r="O22" s="15">
        <v>1.4985322566684372E-2</v>
      </c>
      <c r="P22" s="15">
        <v>3.746506494536199E-3</v>
      </c>
      <c r="Q22" s="15">
        <v>4.6721003083563511E-3</v>
      </c>
      <c r="R22" s="15">
        <v>4.6149240784519674E-3</v>
      </c>
      <c r="T22" s="13" t="s">
        <v>131</v>
      </c>
      <c r="U22" s="13" t="s">
        <v>131</v>
      </c>
      <c r="V22" s="13" t="s">
        <v>131</v>
      </c>
      <c r="W22">
        <v>4.5199999999999996</v>
      </c>
      <c r="X22">
        <v>1469.5</v>
      </c>
      <c r="Y22">
        <v>0.88</v>
      </c>
      <c r="Z22">
        <v>3.98</v>
      </c>
    </row>
    <row r="23" spans="1:26" x14ac:dyDescent="0.25">
      <c r="A23" s="4" t="s">
        <v>55</v>
      </c>
      <c r="B23" s="6">
        <v>18</v>
      </c>
      <c r="C23">
        <f>'input sheet'!G23-'input sheet'!F23</f>
        <v>294.20000000000005</v>
      </c>
      <c r="D23" s="10">
        <f>('input sheet'!I23+'input sheet'!F23)*0.21</f>
        <v>75.347999999999985</v>
      </c>
      <c r="E23">
        <f>'input sheet'!H23+('input sheet'!I23+'input sheet'!F23)*0.79</f>
        <v>633.25199999999995</v>
      </c>
      <c r="F23">
        <f>'input sheet'!L23</f>
        <v>1001.6</v>
      </c>
      <c r="H23" s="12">
        <f t="shared" si="0"/>
        <v>0.50628892556759919</v>
      </c>
      <c r="I23" s="12">
        <f t="shared" si="1"/>
        <v>0.98841509994948584</v>
      </c>
      <c r="J23" s="12">
        <f>(C23/D23)/((F23*0.2958)/('result sheet'!F23*0.1479))</f>
        <v>1.9522747783617356</v>
      </c>
      <c r="K23">
        <v>2580.2055311801437</v>
      </c>
      <c r="L23">
        <v>37.792096173523028</v>
      </c>
      <c r="M23">
        <v>330</v>
      </c>
      <c r="N23" s="15">
        <v>1.0984809962168802E-3</v>
      </c>
      <c r="O23" s="15">
        <v>1.4624316997856667E-2</v>
      </c>
      <c r="P23" s="15">
        <v>3.7054267324373807E-3</v>
      </c>
      <c r="Q23" s="15">
        <v>4.5803732558852379E-3</v>
      </c>
      <c r="R23" s="15">
        <v>4.5102806509025673E-3</v>
      </c>
      <c r="T23" s="13" t="s">
        <v>131</v>
      </c>
      <c r="U23" s="13" t="s">
        <v>131</v>
      </c>
      <c r="V23" s="13" t="s">
        <v>131</v>
      </c>
      <c r="W23">
        <v>4.5199999999999996</v>
      </c>
      <c r="X23">
        <v>1469.5</v>
      </c>
      <c r="Y23">
        <v>0.88</v>
      </c>
      <c r="Z23">
        <v>3.98</v>
      </c>
    </row>
    <row r="24" spans="1:26" x14ac:dyDescent="0.25">
      <c r="A24" s="4" t="s">
        <v>55</v>
      </c>
      <c r="B24" s="6">
        <v>19</v>
      </c>
      <c r="C24">
        <f>'input sheet'!G24-'input sheet'!F24</f>
        <v>294.20000000000005</v>
      </c>
      <c r="D24" s="10">
        <f>('input sheet'!I24+'input sheet'!F24)*0.21</f>
        <v>75.347999999999985</v>
      </c>
      <c r="E24">
        <f>'input sheet'!H24+('input sheet'!I24+'input sheet'!F24)*0.79</f>
        <v>633.25199999999995</v>
      </c>
      <c r="F24">
        <f>'input sheet'!L24</f>
        <v>1001.6</v>
      </c>
      <c r="H24" s="12">
        <f t="shared" si="0"/>
        <v>0.50628892556759919</v>
      </c>
      <c r="I24" s="12">
        <f t="shared" si="1"/>
        <v>0.98841509994948584</v>
      </c>
      <c r="J24" s="12">
        <f>(C24/D24)/((F24*0.2958)/('result sheet'!F24*0.1479))</f>
        <v>1.9522747783617356</v>
      </c>
      <c r="K24">
        <v>3075.9388945438368</v>
      </c>
      <c r="L24">
        <v>50.263411235132104</v>
      </c>
      <c r="M24">
        <v>430</v>
      </c>
      <c r="N24" s="15">
        <v>2.0342010178380256E-3</v>
      </c>
      <c r="O24" s="15">
        <v>2.1236215187444001E-2</v>
      </c>
      <c r="P24" s="15">
        <v>5.5826107708431402E-3</v>
      </c>
      <c r="Q24" s="15">
        <v>7.3399727363515892E-3</v>
      </c>
      <c r="R24" s="15">
        <v>7.0975245215820111E-3</v>
      </c>
      <c r="T24" s="13" t="s">
        <v>131</v>
      </c>
      <c r="U24" s="13" t="s">
        <v>131</v>
      </c>
      <c r="V24" s="13" t="s">
        <v>131</v>
      </c>
      <c r="W24">
        <v>4.5199999999999996</v>
      </c>
      <c r="X24">
        <v>1469.5</v>
      </c>
      <c r="Y24">
        <v>0.88</v>
      </c>
      <c r="Z24">
        <v>3.98</v>
      </c>
    </row>
    <row r="25" spans="1:26" x14ac:dyDescent="0.25">
      <c r="A25" s="4" t="s">
        <v>55</v>
      </c>
      <c r="B25" s="6">
        <v>20</v>
      </c>
      <c r="C25">
        <f>'input sheet'!G25-'input sheet'!F25</f>
        <v>294.20000000000005</v>
      </c>
      <c r="D25" s="10">
        <f>('input sheet'!I25+'input sheet'!F25)*0.21</f>
        <v>75.347999999999985</v>
      </c>
      <c r="E25">
        <f>'input sheet'!H25+('input sheet'!I25+'input sheet'!F25)*0.79</f>
        <v>633.25199999999995</v>
      </c>
      <c r="F25">
        <f>'input sheet'!L25</f>
        <v>1001.6</v>
      </c>
      <c r="H25" s="12">
        <f t="shared" si="0"/>
        <v>0.50628892556759919</v>
      </c>
      <c r="I25" s="12">
        <f t="shared" si="1"/>
        <v>0.98841509994948584</v>
      </c>
      <c r="J25" s="12">
        <f>(C25/D25)/((F25*0.2958)/('result sheet'!F25*0.1479))</f>
        <v>1.9522747783617356</v>
      </c>
      <c r="K25">
        <v>2736.057607256907</v>
      </c>
      <c r="L25">
        <v>43.69059818264995</v>
      </c>
      <c r="M25">
        <v>430</v>
      </c>
      <c r="N25" s="15">
        <v>1.6094924144991042E-3</v>
      </c>
      <c r="O25" s="15">
        <v>1.7581580134125509E-2</v>
      </c>
      <c r="P25" s="15">
        <v>4.4657817398138294E-3</v>
      </c>
      <c r="Q25" s="15">
        <v>5.7661981320567095E-3</v>
      </c>
      <c r="R25" s="15">
        <v>5.6052416667334223E-3</v>
      </c>
      <c r="T25" s="13" t="s">
        <v>131</v>
      </c>
      <c r="U25" s="13" t="s">
        <v>131</v>
      </c>
      <c r="V25" s="13" t="s">
        <v>131</v>
      </c>
      <c r="W25">
        <v>4.5199999999999996</v>
      </c>
      <c r="X25">
        <v>1469.5</v>
      </c>
      <c r="Y25">
        <v>0.88</v>
      </c>
      <c r="Z25">
        <v>3.98</v>
      </c>
    </row>
    <row r="26" spans="1:26" x14ac:dyDescent="0.25">
      <c r="A26" s="4" t="s">
        <v>55</v>
      </c>
      <c r="B26" s="6">
        <v>21</v>
      </c>
      <c r="C26">
        <f>'input sheet'!G26-'input sheet'!F26</f>
        <v>294.20000000000005</v>
      </c>
      <c r="D26" s="10">
        <f>('input sheet'!I26+'input sheet'!F26)*0.21</f>
        <v>75.347999999999985</v>
      </c>
      <c r="E26">
        <f>'input sheet'!H26+('input sheet'!I26+'input sheet'!F26)*0.79</f>
        <v>633.25199999999995</v>
      </c>
      <c r="F26">
        <f>'input sheet'!L26</f>
        <v>1001.6</v>
      </c>
      <c r="H26" s="12">
        <f t="shared" si="0"/>
        <v>0.50628892556759919</v>
      </c>
      <c r="I26" s="12">
        <f t="shared" si="1"/>
        <v>0.98841509994948584</v>
      </c>
      <c r="J26" s="12">
        <f>(C26/D26)/((F26*0.2958)/('result sheet'!F26*0.1479))</f>
        <v>1.9522747783617356</v>
      </c>
      <c r="K26">
        <v>3139.5273999365627</v>
      </c>
      <c r="L26">
        <v>59.615903274908057</v>
      </c>
      <c r="M26">
        <v>630</v>
      </c>
      <c r="N26" s="15">
        <v>3.1048391729100165E-3</v>
      </c>
      <c r="O26" s="15">
        <v>2.3615902266217213E-2</v>
      </c>
      <c r="P26" s="15">
        <v>6.8455158167504328E-3</v>
      </c>
      <c r="Q26" s="15">
        <v>9.574216507882349E-3</v>
      </c>
      <c r="R26" s="15">
        <v>9.1070918449501301E-3</v>
      </c>
      <c r="T26" s="13" t="s">
        <v>131</v>
      </c>
      <c r="U26" s="13" t="s">
        <v>131</v>
      </c>
      <c r="V26" s="13" t="s">
        <v>131</v>
      </c>
      <c r="W26">
        <v>4.5199999999999996</v>
      </c>
      <c r="X26">
        <v>1469.5</v>
      </c>
      <c r="Y26">
        <v>0.88</v>
      </c>
      <c r="Z26">
        <v>3.98</v>
      </c>
    </row>
    <row r="27" spans="1:26" x14ac:dyDescent="0.25">
      <c r="A27" s="4" t="s">
        <v>55</v>
      </c>
      <c r="B27" s="6">
        <v>22</v>
      </c>
      <c r="C27">
        <f>'input sheet'!G27-'input sheet'!F27</f>
        <v>294.20000000000005</v>
      </c>
      <c r="D27" s="10">
        <f>('input sheet'!I27+'input sheet'!F27)*0.21</f>
        <v>75.347999999999985</v>
      </c>
      <c r="E27">
        <f>'input sheet'!H27+('input sheet'!I27+'input sheet'!F27)*0.79</f>
        <v>633.25199999999995</v>
      </c>
      <c r="F27">
        <f>'input sheet'!L27</f>
        <v>1001.6</v>
      </c>
      <c r="H27" s="12">
        <f t="shared" si="0"/>
        <v>0.50628892556759919</v>
      </c>
      <c r="I27" s="12">
        <f t="shared" si="1"/>
        <v>0.98841509994948584</v>
      </c>
      <c r="J27" s="12">
        <f>(C27/D27)/((F27*0.2958)/('result sheet'!F27*0.1479))</f>
        <v>1.9522747783617356</v>
      </c>
      <c r="K27">
        <v>3496.6936850951074</v>
      </c>
      <c r="L27">
        <v>76.450232552824261</v>
      </c>
      <c r="M27">
        <v>960</v>
      </c>
      <c r="N27" s="15">
        <v>5.8688960291443217E-3</v>
      </c>
      <c r="O27" s="15">
        <v>3.1054309265671105E-2</v>
      </c>
      <c r="P27" s="15">
        <v>1.2998403160039739E-2</v>
      </c>
      <c r="Q27" s="15">
        <v>1.5221367070968534E-2</v>
      </c>
      <c r="R27" s="15">
        <v>1.4510379179777721E-2</v>
      </c>
      <c r="T27" s="13" t="s">
        <v>131</v>
      </c>
      <c r="U27" s="13" t="s">
        <v>131</v>
      </c>
      <c r="V27" s="13" t="s">
        <v>131</v>
      </c>
      <c r="W27">
        <v>4.5199999999999996</v>
      </c>
      <c r="X27">
        <v>1469.5</v>
      </c>
      <c r="Y27">
        <v>0.88</v>
      </c>
      <c r="Z27">
        <v>3.98</v>
      </c>
    </row>
    <row r="28" spans="1:26" x14ac:dyDescent="0.25">
      <c r="A28" s="4" t="s">
        <v>55</v>
      </c>
      <c r="B28" s="6">
        <v>23</v>
      </c>
      <c r="C28">
        <f>'input sheet'!G28-'input sheet'!F28</f>
        <v>294.20000000000005</v>
      </c>
      <c r="D28" s="10">
        <f>('input sheet'!I28+'input sheet'!F28)*0.21</f>
        <v>75.347999999999985</v>
      </c>
      <c r="E28">
        <f>'input sheet'!H28+('input sheet'!I28+'input sheet'!F28)*0.79</f>
        <v>633.25199999999995</v>
      </c>
      <c r="F28">
        <f>'input sheet'!L28</f>
        <v>1001.6</v>
      </c>
      <c r="H28" s="12">
        <f t="shared" si="0"/>
        <v>0.50628892556759919</v>
      </c>
      <c r="I28" s="12">
        <f t="shared" si="1"/>
        <v>0.98841509994948584</v>
      </c>
      <c r="J28" s="12">
        <f>(C28/D28)/((F28*0.2958)/('result sheet'!F28*0.1479))</f>
        <v>1.9522747783617356</v>
      </c>
      <c r="K28">
        <v>2816.6607081681586</v>
      </c>
      <c r="L28">
        <v>68.164649310721416</v>
      </c>
      <c r="M28">
        <v>1320</v>
      </c>
      <c r="N28" s="15">
        <v>5.2361611796593131E-3</v>
      </c>
      <c r="O28" s="15">
        <v>2.5124904081034644E-2</v>
      </c>
      <c r="P28" s="15">
        <v>9.9561594869363827E-3</v>
      </c>
      <c r="Q28" s="15">
        <v>1.2102084183822194E-2</v>
      </c>
      <c r="R28" s="15">
        <v>1.16678157992167E-2</v>
      </c>
      <c r="T28" s="13" t="s">
        <v>131</v>
      </c>
      <c r="U28" s="13" t="s">
        <v>131</v>
      </c>
      <c r="V28" s="13" t="s">
        <v>131</v>
      </c>
      <c r="W28">
        <v>4.5199999999999996</v>
      </c>
      <c r="X28">
        <v>1469.5</v>
      </c>
      <c r="Y28">
        <v>0.88</v>
      </c>
      <c r="Z28">
        <v>3.98</v>
      </c>
    </row>
    <row r="29" spans="1:26" x14ac:dyDescent="0.25">
      <c r="A29" s="4" t="s">
        <v>55</v>
      </c>
      <c r="B29" s="6">
        <v>24</v>
      </c>
      <c r="C29">
        <f>'input sheet'!G29-'input sheet'!F29</f>
        <v>294.20000000000005</v>
      </c>
      <c r="D29" s="10">
        <f>('input sheet'!I29+'input sheet'!F29)*0.21</f>
        <v>75.347999999999985</v>
      </c>
      <c r="E29">
        <f>'input sheet'!H29+('input sheet'!I29+'input sheet'!F29)*0.79</f>
        <v>633.25199999999995</v>
      </c>
      <c r="F29">
        <f>'input sheet'!L29</f>
        <v>1001.6</v>
      </c>
      <c r="H29" s="12">
        <f t="shared" si="0"/>
        <v>0.50628892556759919</v>
      </c>
      <c r="I29" s="12">
        <f t="shared" si="1"/>
        <v>0.98841509994948584</v>
      </c>
      <c r="J29" s="12">
        <f>(C29/D29)/((F29*0.2958)/('result sheet'!F29*0.1479))</f>
        <v>1.9522747783617356</v>
      </c>
      <c r="K29">
        <v>2972.8282913739558</v>
      </c>
      <c r="L29">
        <v>85.756603906688824</v>
      </c>
      <c r="M29">
        <v>1650</v>
      </c>
      <c r="N29" s="15">
        <v>7.2911091412445495E-3</v>
      </c>
      <c r="O29" s="15">
        <v>3.5272590822616523E-2</v>
      </c>
      <c r="P29" s="15">
        <v>1.5706008320252637E-2</v>
      </c>
      <c r="Q29" s="15">
        <v>1.8823137031066736E-2</v>
      </c>
      <c r="R29" s="15">
        <v>1.7882113809690403E-2</v>
      </c>
      <c r="T29" s="13" t="s">
        <v>131</v>
      </c>
      <c r="U29" s="13" t="s">
        <v>131</v>
      </c>
      <c r="V29" s="13" t="s">
        <v>131</v>
      </c>
      <c r="W29">
        <v>4.5199999999999996</v>
      </c>
      <c r="X29">
        <v>1469.5</v>
      </c>
      <c r="Y29">
        <v>0.88</v>
      </c>
      <c r="Z29">
        <v>3.98</v>
      </c>
    </row>
    <row r="30" spans="1:26" x14ac:dyDescent="0.25">
      <c r="A30" s="4" t="s">
        <v>55</v>
      </c>
      <c r="B30" s="6">
        <v>25</v>
      </c>
      <c r="C30">
        <f>'input sheet'!G30-'input sheet'!F30</f>
        <v>294.20000000000005</v>
      </c>
      <c r="D30" s="10">
        <f>('input sheet'!I30+'input sheet'!F30)*0.21</f>
        <v>75.347999999999985</v>
      </c>
      <c r="E30">
        <f>'input sheet'!H30+('input sheet'!I30+'input sheet'!F30)*0.79</f>
        <v>633.25199999999995</v>
      </c>
      <c r="F30">
        <f>'input sheet'!L30</f>
        <v>1001.6</v>
      </c>
      <c r="H30" s="12">
        <f t="shared" si="0"/>
        <v>0.50628892556759919</v>
      </c>
      <c r="I30" s="12">
        <f t="shared" si="1"/>
        <v>0.98841509994948584</v>
      </c>
      <c r="J30" s="12">
        <f>(C30/D30)/((F30*0.2958)/('result sheet'!F30*0.1479))</f>
        <v>1.9522747783617356</v>
      </c>
      <c r="K30">
        <v>2622.4898147029548</v>
      </c>
      <c r="L30">
        <v>76.286221315310314</v>
      </c>
      <c r="M30">
        <v>1980</v>
      </c>
      <c r="N30" s="15">
        <v>6.80867829993853E-3</v>
      </c>
      <c r="O30" s="15">
        <v>3.0568768846762288E-2</v>
      </c>
      <c r="P30" s="15">
        <v>1.2494014509851513E-2</v>
      </c>
      <c r="Q30" s="15">
        <v>1.5205069504366339E-2</v>
      </c>
      <c r="R30" s="15">
        <v>1.4468294448363927E-2</v>
      </c>
      <c r="T30" s="13" t="s">
        <v>131</v>
      </c>
      <c r="U30" s="13" t="s">
        <v>131</v>
      </c>
      <c r="V30" s="13" t="s">
        <v>131</v>
      </c>
      <c r="W30">
        <v>4.5199999999999996</v>
      </c>
      <c r="X30">
        <v>1469.5</v>
      </c>
      <c r="Y30">
        <v>0.88</v>
      </c>
      <c r="Z30">
        <v>3.98</v>
      </c>
    </row>
    <row r="31" spans="1:26" x14ac:dyDescent="0.25">
      <c r="A31" s="4" t="s">
        <v>55</v>
      </c>
      <c r="B31" s="6">
        <v>26</v>
      </c>
      <c r="C31">
        <f>'input sheet'!G31-'input sheet'!F31</f>
        <v>294.20000000000005</v>
      </c>
      <c r="D31" s="10">
        <f>('input sheet'!I31+'input sheet'!F31)*0.21</f>
        <v>75.347999999999985</v>
      </c>
      <c r="E31">
        <f>'input sheet'!H31+('input sheet'!I31+'input sheet'!F31)*0.79</f>
        <v>633.25199999999995</v>
      </c>
      <c r="F31">
        <f>'input sheet'!L31</f>
        <v>1001.6</v>
      </c>
      <c r="H31" s="12">
        <f t="shared" si="0"/>
        <v>0.50628892556759919</v>
      </c>
      <c r="I31" s="12">
        <f t="shared" si="1"/>
        <v>0.98841509994948584</v>
      </c>
      <c r="J31" s="12">
        <f>(C31/D31)/((F31*0.2958)/('result sheet'!F31*0.1479))</f>
        <v>1.9522747783617356</v>
      </c>
      <c r="K31">
        <v>2460.1941588278128</v>
      </c>
      <c r="L31">
        <v>69.918909999493835</v>
      </c>
      <c r="M31">
        <v>2080</v>
      </c>
      <c r="N31" s="15">
        <v>6.2946575110957078E-3</v>
      </c>
      <c r="O31" s="15">
        <v>2.7627149133689157E-2</v>
      </c>
      <c r="P31" s="15">
        <v>1.0642686996704996E-2</v>
      </c>
      <c r="Q31" s="15">
        <v>1.333072292591788E-2</v>
      </c>
      <c r="R31" s="15">
        <v>1.2720620359961431E-2</v>
      </c>
      <c r="T31" s="13" t="s">
        <v>131</v>
      </c>
      <c r="U31" s="13" t="s">
        <v>131</v>
      </c>
      <c r="V31" s="13" t="s">
        <v>131</v>
      </c>
      <c r="W31">
        <v>4.5199999999999996</v>
      </c>
      <c r="X31">
        <v>1469.5</v>
      </c>
      <c r="Y31">
        <v>0.88</v>
      </c>
      <c r="Z31">
        <v>3.98</v>
      </c>
    </row>
    <row r="32" spans="1:26" x14ac:dyDescent="0.25">
      <c r="A32" s="4" t="s">
        <v>55</v>
      </c>
      <c r="B32" s="6">
        <v>27</v>
      </c>
      <c r="C32">
        <f>'input sheet'!G32-'input sheet'!F32</f>
        <v>294.20000000000005</v>
      </c>
      <c r="D32" s="10">
        <f>('input sheet'!I32+'input sheet'!F32)*0.21</f>
        <v>75.347999999999985</v>
      </c>
      <c r="E32">
        <f>'input sheet'!H32+('input sheet'!I32+'input sheet'!F32)*0.79</f>
        <v>633.25199999999995</v>
      </c>
      <c r="F32">
        <f>'input sheet'!L32</f>
        <v>1001.6</v>
      </c>
      <c r="H32" s="12">
        <f t="shared" si="0"/>
        <v>0.50628892556759919</v>
      </c>
      <c r="I32" s="12">
        <f t="shared" si="1"/>
        <v>0.98841509994948584</v>
      </c>
      <c r="J32" s="12">
        <f>(C32/D32)/((F32*0.2958)/('result sheet'!F32*0.1479))</f>
        <v>1.9522747783617356</v>
      </c>
      <c r="K32">
        <v>2276.7896917360313</v>
      </c>
      <c r="L32">
        <v>64.317622113684706</v>
      </c>
      <c r="M32">
        <v>2080</v>
      </c>
      <c r="N32" s="15">
        <v>5.3911221524112702E-3</v>
      </c>
      <c r="O32" s="15">
        <v>2.4061140994216128E-2</v>
      </c>
      <c r="P32" s="15">
        <v>9.3738121652382576E-3</v>
      </c>
      <c r="Q32" s="15">
        <v>1.133580468235919E-2</v>
      </c>
      <c r="R32" s="15">
        <v>1.0823439329686669E-2</v>
      </c>
      <c r="T32" s="13" t="s">
        <v>131</v>
      </c>
      <c r="U32" s="13" t="s">
        <v>131</v>
      </c>
      <c r="V32" s="13" t="s">
        <v>131</v>
      </c>
      <c r="W32">
        <v>4.5199999999999996</v>
      </c>
      <c r="X32">
        <v>1469.5</v>
      </c>
      <c r="Y32">
        <v>0.88</v>
      </c>
      <c r="Z32">
        <v>3.98</v>
      </c>
    </row>
    <row r="33" spans="1:26" x14ac:dyDescent="0.25">
      <c r="A33" s="4" t="s">
        <v>55</v>
      </c>
      <c r="B33" s="6">
        <v>28</v>
      </c>
      <c r="C33">
        <f>'input sheet'!G33-'input sheet'!F33</f>
        <v>294.20000000000005</v>
      </c>
      <c r="D33" s="10">
        <f>('input sheet'!I33+'input sheet'!F33)*0.21</f>
        <v>75.347999999999985</v>
      </c>
      <c r="E33">
        <f>'input sheet'!H33+('input sheet'!I33+'input sheet'!F33)*0.79</f>
        <v>633.25199999999995</v>
      </c>
      <c r="F33">
        <f>'input sheet'!L33</f>
        <v>1001.6</v>
      </c>
      <c r="H33" s="12">
        <f t="shared" si="0"/>
        <v>0.50628892556759919</v>
      </c>
      <c r="I33" s="12">
        <f t="shared" si="1"/>
        <v>0.98841509994948584</v>
      </c>
      <c r="J33" s="12">
        <f>(C33/D33)/((F33*0.2958)/('result sheet'!F33*0.1479))</f>
        <v>1.9522747783617356</v>
      </c>
      <c r="K33">
        <v>2334.8863581646137</v>
      </c>
      <c r="L33">
        <v>66.812935466132316</v>
      </c>
      <c r="M33">
        <v>2080</v>
      </c>
      <c r="N33" s="15">
        <v>5.6697620777649413E-3</v>
      </c>
      <c r="O33" s="15">
        <v>2.5569320407643922E-2</v>
      </c>
      <c r="P33" s="15">
        <v>9.7676238207868669E-3</v>
      </c>
      <c r="Q33" s="15">
        <v>1.1990892067052885E-2</v>
      </c>
      <c r="R33" s="15">
        <v>1.1435466040488939E-2</v>
      </c>
      <c r="T33" s="13" t="s">
        <v>131</v>
      </c>
      <c r="U33" s="13" t="s">
        <v>131</v>
      </c>
      <c r="V33" s="13" t="s">
        <v>131</v>
      </c>
      <c r="W33">
        <v>4.5199999999999996</v>
      </c>
      <c r="X33">
        <v>1469.5</v>
      </c>
      <c r="Y33">
        <v>0.88</v>
      </c>
      <c r="Z33">
        <v>3.98</v>
      </c>
    </row>
    <row r="34" spans="1:26" x14ac:dyDescent="0.25">
      <c r="A34" s="4" t="s">
        <v>55</v>
      </c>
      <c r="B34" s="6">
        <v>29</v>
      </c>
      <c r="C34">
        <f>'input sheet'!G34-'input sheet'!F34</f>
        <v>294.20000000000005</v>
      </c>
      <c r="D34" s="10">
        <f>('input sheet'!I34+'input sheet'!F34)*0.21</f>
        <v>75.347999999999985</v>
      </c>
      <c r="E34">
        <f>'input sheet'!H34+('input sheet'!I34+'input sheet'!F34)*0.79</f>
        <v>633.25199999999995</v>
      </c>
      <c r="F34">
        <f>'input sheet'!L34</f>
        <v>1001.6</v>
      </c>
      <c r="H34" s="12">
        <f t="shared" si="0"/>
        <v>0.50628892556759919</v>
      </c>
      <c r="I34" s="12">
        <f t="shared" si="1"/>
        <v>0.98841509994948584</v>
      </c>
      <c r="J34" s="12">
        <f>(C34/D34)/((F34*0.2958)/('result sheet'!F34*0.1479))</f>
        <v>1.9522747783617356</v>
      </c>
      <c r="K34">
        <v>2908.0837073551784</v>
      </c>
      <c r="L34">
        <v>84.875802623599526</v>
      </c>
      <c r="M34">
        <v>2080</v>
      </c>
      <c r="N34" s="15">
        <v>8.7952288829440239E-3</v>
      </c>
      <c r="O34" s="15">
        <v>3.5779201068860907E-2</v>
      </c>
      <c r="P34" s="15">
        <v>1.5331925615448463E-2</v>
      </c>
      <c r="Q34" s="15">
        <v>1.9039562616076755E-2</v>
      </c>
      <c r="R34" s="15">
        <v>1.8060362412186979E-2</v>
      </c>
      <c r="T34" s="13" t="s">
        <v>131</v>
      </c>
      <c r="U34" s="13" t="s">
        <v>131</v>
      </c>
      <c r="V34" s="13" t="s">
        <v>131</v>
      </c>
      <c r="W34">
        <v>4.5199999999999996</v>
      </c>
      <c r="X34">
        <v>1469.5</v>
      </c>
      <c r="Y34">
        <v>0.88</v>
      </c>
      <c r="Z34">
        <v>3.98</v>
      </c>
    </row>
    <row r="35" spans="1:26" x14ac:dyDescent="0.25">
      <c r="A35" s="4" t="s">
        <v>55</v>
      </c>
      <c r="B35" s="6">
        <v>30</v>
      </c>
      <c r="C35">
        <f>'input sheet'!G35-'input sheet'!F35</f>
        <v>294.20000000000005</v>
      </c>
      <c r="D35" s="10">
        <f>('input sheet'!I35+'input sheet'!F35)*0.21</f>
        <v>75.347999999999985</v>
      </c>
      <c r="E35">
        <f>'input sheet'!H35+('input sheet'!I35+'input sheet'!F35)*0.79</f>
        <v>633.25199999999995</v>
      </c>
      <c r="F35">
        <f>'input sheet'!L35</f>
        <v>1001.6</v>
      </c>
      <c r="H35" s="12">
        <f t="shared" si="0"/>
        <v>0.50628892556759919</v>
      </c>
      <c r="I35" s="12">
        <f t="shared" si="1"/>
        <v>0.98841509994948584</v>
      </c>
      <c r="J35" s="12">
        <f>(C35/D35)/((F35*0.2958)/('result sheet'!F35*0.1479))</f>
        <v>1.9522747783617356</v>
      </c>
      <c r="K35">
        <v>3001.1254811618142</v>
      </c>
      <c r="L35">
        <v>88.350720019835421</v>
      </c>
      <c r="M35">
        <v>2080</v>
      </c>
      <c r="N35" s="15">
        <v>9.3670243198258792E-3</v>
      </c>
      <c r="O35" s="15">
        <v>3.6798001559441948E-2</v>
      </c>
      <c r="P35" s="15">
        <v>1.6345572204830749E-2</v>
      </c>
      <c r="Q35" s="15">
        <v>2.032573370941065E-2</v>
      </c>
      <c r="R35" s="15">
        <v>1.9191423377365683E-2</v>
      </c>
      <c r="T35" s="13" t="s">
        <v>131</v>
      </c>
      <c r="U35" s="13" t="s">
        <v>131</v>
      </c>
      <c r="V35" s="13" t="s">
        <v>131</v>
      </c>
      <c r="W35">
        <v>4.5199999999999996</v>
      </c>
      <c r="X35">
        <v>1469.5</v>
      </c>
      <c r="Y35">
        <v>0.88</v>
      </c>
      <c r="Z35">
        <v>3.98</v>
      </c>
    </row>
    <row r="36" spans="1:26" x14ac:dyDescent="0.25">
      <c r="A36" s="4" t="s">
        <v>55</v>
      </c>
      <c r="B36" s="6">
        <v>31</v>
      </c>
      <c r="C36">
        <f>'input sheet'!G36-'input sheet'!F36</f>
        <v>294.20000000000005</v>
      </c>
      <c r="D36" s="10">
        <f>('input sheet'!I36+'input sheet'!F36)*0.21</f>
        <v>75.347999999999985</v>
      </c>
      <c r="E36">
        <f>'input sheet'!H36+('input sheet'!I36+'input sheet'!F36)*0.79</f>
        <v>633.25199999999995</v>
      </c>
      <c r="F36">
        <f>'input sheet'!L36</f>
        <v>1001.6</v>
      </c>
      <c r="H36" s="12">
        <f t="shared" si="0"/>
        <v>0.50628892556759919</v>
      </c>
      <c r="I36" s="12">
        <f t="shared" si="1"/>
        <v>0.98841509994948584</v>
      </c>
      <c r="J36" s="12">
        <f>(C36/D36)/((F36*0.2958)/('result sheet'!F36*0.1479))</f>
        <v>1.9522747783617356</v>
      </c>
      <c r="N36" s="15"/>
      <c r="O36" s="15"/>
      <c r="P36" s="15"/>
      <c r="Q36" s="15"/>
      <c r="R36" s="15"/>
      <c r="T36" s="13" t="s">
        <v>131</v>
      </c>
      <c r="U36" s="13" t="s">
        <v>131</v>
      </c>
      <c r="V36" s="13" t="s">
        <v>131</v>
      </c>
      <c r="W36">
        <v>4.5199999999999996</v>
      </c>
      <c r="X36">
        <v>1469.5</v>
      </c>
      <c r="Y36">
        <v>0.88</v>
      </c>
      <c r="Z36">
        <v>3.98</v>
      </c>
    </row>
    <row r="37" spans="1:26" x14ac:dyDescent="0.25">
      <c r="A37" s="4" t="s">
        <v>55</v>
      </c>
      <c r="B37" s="6">
        <v>32</v>
      </c>
      <c r="C37">
        <f>'input sheet'!G37-'input sheet'!F37</f>
        <v>296.2</v>
      </c>
      <c r="D37" s="10">
        <f>('input sheet'!I37+'input sheet'!F37)*0.21</f>
        <v>74.087999999999994</v>
      </c>
      <c r="E37">
        <f>'input sheet'!H37+('input sheet'!I37+'input sheet'!F37)*0.79</f>
        <v>630.91200000000003</v>
      </c>
      <c r="F37">
        <f>'input sheet'!L37</f>
        <v>1001.1</v>
      </c>
      <c r="H37" s="12">
        <f t="shared" si="0"/>
        <v>0.50036462819904182</v>
      </c>
      <c r="I37" s="12">
        <f t="shared" si="1"/>
        <v>1.0002159787857425</v>
      </c>
      <c r="J37" s="12">
        <f>(C37/D37)/((F37*0.2958)/('result sheet'!F37*0.1479))</f>
        <v>1.9989741928517439</v>
      </c>
      <c r="K37">
        <v>3295.4657833465417</v>
      </c>
      <c r="L37">
        <v>97.63886870819745</v>
      </c>
      <c r="M37">
        <v>2080</v>
      </c>
      <c r="N37" s="15">
        <v>1.1294498518376149E-2</v>
      </c>
      <c r="O37" s="15">
        <v>4.2264220963462835E-2</v>
      </c>
      <c r="P37" s="15">
        <v>1.941505429202002E-2</v>
      </c>
      <c r="Q37" s="15">
        <v>2.4531962789774289E-2</v>
      </c>
      <c r="R37" s="15">
        <v>2.3161585587905091E-2</v>
      </c>
      <c r="T37" s="13" t="s">
        <v>131</v>
      </c>
      <c r="U37" s="13" t="s">
        <v>131</v>
      </c>
      <c r="V37" s="13" t="s">
        <v>131</v>
      </c>
      <c r="W37">
        <v>4.5199999999999996</v>
      </c>
      <c r="X37">
        <v>1469.5</v>
      </c>
      <c r="Y37">
        <v>0.88</v>
      </c>
      <c r="Z37">
        <v>3.98</v>
      </c>
    </row>
    <row r="38" spans="1:26" x14ac:dyDescent="0.25">
      <c r="A38" s="4" t="s">
        <v>55</v>
      </c>
      <c r="B38" s="6">
        <v>33</v>
      </c>
      <c r="C38">
        <f>'input sheet'!G38-'input sheet'!F38</f>
        <v>296.2</v>
      </c>
      <c r="D38" s="10">
        <f>('input sheet'!I38+'input sheet'!F38)*0.21</f>
        <v>74.087999999999994</v>
      </c>
      <c r="E38">
        <f>'input sheet'!H38+('input sheet'!I38+'input sheet'!F38)*0.79</f>
        <v>630.91200000000003</v>
      </c>
      <c r="F38">
        <f>'input sheet'!L38</f>
        <v>1001.1</v>
      </c>
      <c r="H38" s="12">
        <f t="shared" si="0"/>
        <v>0.50036462819904182</v>
      </c>
      <c r="I38" s="12">
        <f t="shared" si="1"/>
        <v>1.0002159787857425</v>
      </c>
      <c r="J38" s="12">
        <f>(C38/D38)/((F38*0.2958)/('result sheet'!F38*0.1479))</f>
        <v>1.9989741928517439</v>
      </c>
      <c r="K38">
        <v>3361.6474016872585</v>
      </c>
      <c r="L38">
        <v>98.877997058660881</v>
      </c>
      <c r="M38">
        <v>2080</v>
      </c>
      <c r="N38" s="15">
        <v>1.1752700183401524E-2</v>
      </c>
      <c r="O38" s="15">
        <v>4.2994479557669711E-2</v>
      </c>
      <c r="P38" s="15">
        <v>1.9915533325741884E-2</v>
      </c>
      <c r="Q38" s="15">
        <v>2.5269174132222565E-2</v>
      </c>
      <c r="R38" s="15">
        <v>2.3853211506150843E-2</v>
      </c>
      <c r="T38" s="13" t="s">
        <v>131</v>
      </c>
      <c r="U38" s="13" t="s">
        <v>131</v>
      </c>
      <c r="V38" s="13" t="s">
        <v>131</v>
      </c>
      <c r="W38">
        <v>4.5199999999999996</v>
      </c>
      <c r="X38">
        <v>1469.5</v>
      </c>
      <c r="Y38">
        <v>0.88</v>
      </c>
      <c r="Z38">
        <v>3.98</v>
      </c>
    </row>
    <row r="39" spans="1:26" x14ac:dyDescent="0.25">
      <c r="A39" s="4" t="s">
        <v>55</v>
      </c>
      <c r="B39" s="6">
        <v>34</v>
      </c>
      <c r="C39">
        <f>'input sheet'!G39-'input sheet'!F39</f>
        <v>296.2</v>
      </c>
      <c r="D39" s="10">
        <f>('input sheet'!I39+'input sheet'!F39)*0.21</f>
        <v>74.087999999999994</v>
      </c>
      <c r="E39">
        <f>'input sheet'!H39+('input sheet'!I39+'input sheet'!F39)*0.79</f>
        <v>630.91200000000003</v>
      </c>
      <c r="F39">
        <f>'input sheet'!L39</f>
        <v>1001.1</v>
      </c>
      <c r="H39" s="12">
        <f t="shared" si="0"/>
        <v>0.50036462819904182</v>
      </c>
      <c r="I39" s="12">
        <f t="shared" si="1"/>
        <v>1.0002159787857425</v>
      </c>
      <c r="J39" s="12">
        <f>(C39/D39)/((F39*0.2958)/('result sheet'!F39*0.1479))</f>
        <v>1.9989741928517439</v>
      </c>
      <c r="K39">
        <v>3378.5556830059772</v>
      </c>
      <c r="L39">
        <v>99.551108422796915</v>
      </c>
      <c r="M39">
        <v>2080</v>
      </c>
      <c r="N39" s="15">
        <v>1.1871224043298864E-2</v>
      </c>
      <c r="O39" s="15">
        <v>4.3623758981409459E-2</v>
      </c>
      <c r="P39" s="15">
        <v>2.0125256792184992E-2</v>
      </c>
      <c r="Q39" s="15">
        <v>2.5525606007197315E-2</v>
      </c>
      <c r="R39" s="15">
        <v>2.4099154798794858E-2</v>
      </c>
      <c r="T39" s="13" t="s">
        <v>131</v>
      </c>
      <c r="U39" s="13" t="s">
        <v>131</v>
      </c>
      <c r="V39" s="13" t="s">
        <v>131</v>
      </c>
      <c r="W39">
        <v>4.5199999999999996</v>
      </c>
      <c r="X39">
        <v>1469.5</v>
      </c>
      <c r="Y39">
        <v>0.88</v>
      </c>
      <c r="Z39">
        <v>3.98</v>
      </c>
    </row>
    <row r="40" spans="1:26" x14ac:dyDescent="0.25">
      <c r="A40" s="4" t="s">
        <v>55</v>
      </c>
      <c r="B40" s="6">
        <v>35</v>
      </c>
      <c r="C40">
        <f>'input sheet'!G40-'input sheet'!F40</f>
        <v>296.2</v>
      </c>
      <c r="D40" s="10">
        <f>('input sheet'!I40+'input sheet'!F40)*0.21</f>
        <v>74.087999999999994</v>
      </c>
      <c r="E40">
        <f>'input sheet'!H40+('input sheet'!I40+'input sheet'!F40)*0.79</f>
        <v>630.91200000000003</v>
      </c>
      <c r="F40">
        <f>'input sheet'!L40</f>
        <v>1001.1</v>
      </c>
      <c r="H40" s="12">
        <f t="shared" si="0"/>
        <v>0.50036462819904182</v>
      </c>
      <c r="I40" s="12">
        <f t="shared" si="1"/>
        <v>1.0002159787857425</v>
      </c>
      <c r="J40" s="12">
        <f>(C40/D40)/((F40*0.2958)/('result sheet'!F40*0.1479))</f>
        <v>1.9989741928517439</v>
      </c>
      <c r="K40">
        <v>2894.8709183251131</v>
      </c>
      <c r="L40">
        <v>84.443465485365081</v>
      </c>
      <c r="M40">
        <v>2080</v>
      </c>
      <c r="N40" s="15">
        <v>8.7154887391150612E-3</v>
      </c>
      <c r="O40" s="15">
        <v>3.4735677633839071E-2</v>
      </c>
      <c r="P40" s="15">
        <v>1.4673704793647577E-2</v>
      </c>
      <c r="Q40" s="15">
        <v>1.8482432708110539E-2</v>
      </c>
      <c r="R40" s="15">
        <v>1.7492869442729719E-2</v>
      </c>
      <c r="T40" s="13" t="s">
        <v>131</v>
      </c>
      <c r="U40" s="13" t="s">
        <v>131</v>
      </c>
      <c r="V40" s="13" t="s">
        <v>131</v>
      </c>
      <c r="W40">
        <v>4.5199999999999996</v>
      </c>
      <c r="X40">
        <v>1469.5</v>
      </c>
      <c r="Y40">
        <v>0.88</v>
      </c>
      <c r="Z40">
        <v>3.98</v>
      </c>
    </row>
    <row r="41" spans="1:26" x14ac:dyDescent="0.25">
      <c r="A41" s="4" t="s">
        <v>55</v>
      </c>
      <c r="B41" s="6">
        <v>36</v>
      </c>
      <c r="C41">
        <f>'input sheet'!G41-'input sheet'!F41</f>
        <v>295.5</v>
      </c>
      <c r="D41" s="10">
        <f>('input sheet'!I41+'input sheet'!F41)*0.21</f>
        <v>75.032999999999973</v>
      </c>
      <c r="E41">
        <f>'input sheet'!H41+('input sheet'!I41+'input sheet'!F41)*0.79</f>
        <v>634.86699999999996</v>
      </c>
      <c r="F41">
        <f>'input sheet'!L41</f>
        <v>1005.4</v>
      </c>
      <c r="H41" s="12">
        <f t="shared" si="0"/>
        <v>0.50324907059160673</v>
      </c>
      <c r="I41" s="12">
        <f t="shared" si="1"/>
        <v>0.99096464462183209</v>
      </c>
      <c r="J41" s="12">
        <f>(C41/D41)/((F41*0.2958)/('result sheet'!F41*0.1479))</f>
        <v>1.9691335812242621</v>
      </c>
      <c r="K41">
        <v>3222.6722489945951</v>
      </c>
      <c r="L41">
        <v>223.58869155018391</v>
      </c>
      <c r="M41">
        <v>20000</v>
      </c>
      <c r="N41" s="15">
        <v>0.10385616424439881</v>
      </c>
      <c r="O41" s="15">
        <v>0.18842210305286433</v>
      </c>
      <c r="P41" s="15">
        <v>0.11505511618851336</v>
      </c>
      <c r="Q41" s="15">
        <v>0.140366714796997</v>
      </c>
      <c r="R41" s="15">
        <v>0.12756116040396276</v>
      </c>
      <c r="T41" s="12">
        <f>U41/W41</f>
        <v>0.92256637168141598</v>
      </c>
      <c r="U41">
        <v>4.17</v>
      </c>
      <c r="V41">
        <v>1.6000000000000001E-3</v>
      </c>
      <c r="W41">
        <v>4.5199999999999996</v>
      </c>
      <c r="X41">
        <v>1469.5</v>
      </c>
      <c r="Y41">
        <v>0.88</v>
      </c>
      <c r="Z41">
        <v>3.98</v>
      </c>
    </row>
    <row r="42" spans="1:26" x14ac:dyDescent="0.25">
      <c r="A42" s="4" t="s">
        <v>55</v>
      </c>
      <c r="B42" s="6">
        <v>37</v>
      </c>
      <c r="C42">
        <f>'input sheet'!G42-'input sheet'!F42</f>
        <v>294.5</v>
      </c>
      <c r="D42" s="10">
        <f>('input sheet'!I42+'input sheet'!F42)*0.21</f>
        <v>74.318999999999988</v>
      </c>
      <c r="E42">
        <f>'input sheet'!H42+('input sheet'!I42+'input sheet'!F42)*0.79</f>
        <v>631.08100000000002</v>
      </c>
      <c r="F42">
        <f>'input sheet'!L42</f>
        <v>999.9</v>
      </c>
      <c r="H42" s="12">
        <f t="shared" si="0"/>
        <v>0.50164010349600963</v>
      </c>
      <c r="I42" s="12">
        <f t="shared" si="1"/>
        <v>0.99391145251937485</v>
      </c>
      <c r="J42" s="12">
        <f>(C42/D42)/((F42*0.2958)/('result sheet'!F42*0.1479))</f>
        <v>1.9813237530106704</v>
      </c>
      <c r="K42">
        <v>3505.3427990635205</v>
      </c>
      <c r="L42">
        <v>188.45290627216298</v>
      </c>
      <c r="M42">
        <v>10000</v>
      </c>
      <c r="N42" s="15">
        <v>6.1437140694732391E-2</v>
      </c>
      <c r="O42" s="15">
        <v>0.13767634081706043</v>
      </c>
      <c r="P42" s="15">
        <v>8.1952285147828416E-2</v>
      </c>
      <c r="Q42" s="15">
        <v>9.8642037266366417E-2</v>
      </c>
      <c r="R42" s="15">
        <v>8.9841295461544027E-2</v>
      </c>
      <c r="T42" s="12">
        <f>U42/W42</f>
        <v>0.95353982300884954</v>
      </c>
      <c r="U42">
        <v>4.3099999999999996</v>
      </c>
      <c r="V42">
        <v>1.6000000000000001E-3</v>
      </c>
      <c r="W42">
        <v>4.5199999999999996</v>
      </c>
      <c r="X42">
        <v>1469.5</v>
      </c>
      <c r="Y42">
        <v>0.88</v>
      </c>
      <c r="Z42">
        <v>3.98</v>
      </c>
    </row>
    <row r="43" spans="1:26" x14ac:dyDescent="0.25">
      <c r="A43" s="4" t="s">
        <v>55</v>
      </c>
      <c r="B43" s="6">
        <v>38</v>
      </c>
      <c r="C43">
        <f>'input sheet'!G43-'input sheet'!F43</f>
        <v>296.89999999999998</v>
      </c>
      <c r="D43" s="10">
        <f>('input sheet'!I43+'input sheet'!F43)*0.21</f>
        <v>73.793999999999997</v>
      </c>
      <c r="E43">
        <f>'input sheet'!H43+('input sheet'!I43+'input sheet'!F43)*0.79</f>
        <v>628.50599999999997</v>
      </c>
      <c r="F43">
        <f>'input sheet'!L43</f>
        <v>999.2</v>
      </c>
      <c r="H43" s="12">
        <f t="shared" si="0"/>
        <v>0.5002950779805212</v>
      </c>
      <c r="I43" s="12">
        <f t="shared" si="1"/>
        <v>1.0064341860613106</v>
      </c>
      <c r="J43" s="12">
        <f>(C43/D43)/((F43*0.2958)/('result sheet'!F43*0.1479))</f>
        <v>2.0116811664905003</v>
      </c>
      <c r="N43" s="15"/>
      <c r="O43" s="15"/>
      <c r="P43" s="15"/>
      <c r="Q43" s="15"/>
      <c r="R43" s="15"/>
      <c r="T43" s="13" t="s">
        <v>131</v>
      </c>
      <c r="U43" s="13" t="s">
        <v>131</v>
      </c>
      <c r="V43" s="13" t="s">
        <v>131</v>
      </c>
      <c r="W43">
        <v>4.5199999999999996</v>
      </c>
      <c r="X43">
        <v>1469.5</v>
      </c>
      <c r="Y43">
        <v>0.88</v>
      </c>
      <c r="Z43">
        <v>3.98</v>
      </c>
    </row>
    <row r="44" spans="1:26" x14ac:dyDescent="0.25">
      <c r="A44" s="4" t="s">
        <v>55</v>
      </c>
      <c r="B44" s="6">
        <v>39</v>
      </c>
      <c r="C44">
        <f>'input sheet'!G44-'input sheet'!F44</f>
        <v>296.60000000000002</v>
      </c>
      <c r="D44" s="10">
        <f>('input sheet'!I44+'input sheet'!F44)*0.21</f>
        <v>73.941000000000003</v>
      </c>
      <c r="E44">
        <f>'input sheet'!H44+('input sheet'!I44+'input sheet'!F44)*0.79</f>
        <v>629.45900000000006</v>
      </c>
      <c r="F44">
        <f>'input sheet'!L44</f>
        <v>1000</v>
      </c>
      <c r="H44" s="12">
        <f t="shared" si="0"/>
        <v>0.50050774534123155</v>
      </c>
      <c r="I44" s="12">
        <f t="shared" si="1"/>
        <v>1.0038449389933142</v>
      </c>
      <c r="J44" s="12">
        <f>(C44/D44)/((F44*0.2958)/('result sheet'!F44*0.1479))</f>
        <v>2.0056531558945645</v>
      </c>
      <c r="K44">
        <v>2769.5333698301192</v>
      </c>
      <c r="L44">
        <v>110.07821289914237</v>
      </c>
      <c r="M44">
        <v>5000</v>
      </c>
      <c r="N44" s="15">
        <v>1.9175787716506441E-2</v>
      </c>
      <c r="O44" s="15">
        <v>5.3285434480832394E-2</v>
      </c>
      <c r="P44" s="15">
        <v>2.7692886273611335E-2</v>
      </c>
      <c r="Q44" s="15">
        <v>3.2341103690338158E-2</v>
      </c>
      <c r="R44" s="15">
        <v>2.9999968964232016E-2</v>
      </c>
      <c r="T44" s="12">
        <f>U44/W44</f>
        <v>0.97566371681415942</v>
      </c>
      <c r="U44">
        <v>4.41</v>
      </c>
      <c r="V44">
        <v>1.9E-3</v>
      </c>
      <c r="W44">
        <v>4.5199999999999996</v>
      </c>
      <c r="X44">
        <v>1469.5</v>
      </c>
      <c r="Y44">
        <v>0.88</v>
      </c>
      <c r="Z44">
        <v>3.98</v>
      </c>
    </row>
    <row r="45" spans="1:26" x14ac:dyDescent="0.25">
      <c r="A45" s="4" t="s">
        <v>55</v>
      </c>
      <c r="B45" s="6">
        <v>40</v>
      </c>
      <c r="C45">
        <f>'input sheet'!G45-'input sheet'!F45</f>
        <v>296</v>
      </c>
      <c r="D45" s="10">
        <f>('input sheet'!I45+'input sheet'!F45)*0.21</f>
        <v>73.457999999999984</v>
      </c>
      <c r="E45">
        <f>'input sheet'!H45+('input sheet'!I45+'input sheet'!F45)*0.79</f>
        <v>627.94200000000001</v>
      </c>
      <c r="F45">
        <f>'input sheet'!L45</f>
        <v>997.4</v>
      </c>
      <c r="H45" s="12">
        <f t="shared" si="0"/>
        <v>0.49865615624734294</v>
      </c>
      <c r="I45" s="12">
        <f t="shared" si="1"/>
        <v>1.0046708476218624</v>
      </c>
      <c r="J45" s="12">
        <f>(C45/D45)/((F45*0.2958)/('result sheet'!F45*0.1479))</f>
        <v>2.0147567317378643</v>
      </c>
      <c r="K45">
        <v>3146.8769685973648</v>
      </c>
      <c r="L45">
        <v>124.39459009005658</v>
      </c>
      <c r="M45">
        <v>5000</v>
      </c>
      <c r="N45" s="15">
        <v>2.4757086638721348E-2</v>
      </c>
      <c r="O45" s="15">
        <v>6.525749191551411E-2</v>
      </c>
      <c r="P45" s="15">
        <v>3.5641229853897567E-2</v>
      </c>
      <c r="Q45" s="15">
        <v>4.1679743477020401E-2</v>
      </c>
      <c r="R45" s="15">
        <v>3.8689097908511778E-2</v>
      </c>
      <c r="T45" s="13" t="s">
        <v>135</v>
      </c>
      <c r="U45" s="13" t="s">
        <v>135</v>
      </c>
      <c r="V45" s="13" t="s">
        <v>135</v>
      </c>
      <c r="W45">
        <v>4.5199999999999996</v>
      </c>
      <c r="X45">
        <v>1469.5</v>
      </c>
      <c r="Y45">
        <v>0.88</v>
      </c>
      <c r="Z45">
        <v>3.98</v>
      </c>
    </row>
    <row r="46" spans="1:26" x14ac:dyDescent="0.25">
      <c r="A46" s="4" t="s">
        <v>55</v>
      </c>
      <c r="B46" s="6">
        <v>41</v>
      </c>
      <c r="C46">
        <f>'input sheet'!G46-'input sheet'!F46</f>
        <v>295.5</v>
      </c>
      <c r="D46" s="10">
        <f>('input sheet'!I46+'input sheet'!F46)*0.21</f>
        <v>59.156999999999996</v>
      </c>
      <c r="E46">
        <f>'input sheet'!H46+('input sheet'!I46+'input sheet'!F46)*0.79</f>
        <v>644.34300000000007</v>
      </c>
      <c r="F46">
        <f>'input sheet'!L46</f>
        <v>999</v>
      </c>
      <c r="H46" s="12">
        <f t="shared" si="0"/>
        <v>0.40037770579152898</v>
      </c>
      <c r="I46" s="12">
        <f t="shared" si="1"/>
        <v>0.99997981693964222</v>
      </c>
      <c r="J46" s="12">
        <f>(C46/D46)/((F46*0.2958)/('result sheet'!F46*0.1479))</f>
        <v>2.497591155738121</v>
      </c>
      <c r="K46">
        <v>3219.6602455932039</v>
      </c>
      <c r="L46">
        <v>126.55903280894469</v>
      </c>
      <c r="M46">
        <v>5000</v>
      </c>
      <c r="N46" s="15">
        <v>2.5915530242633225E-2</v>
      </c>
      <c r="O46" s="15">
        <v>6.6409155113805962E-2</v>
      </c>
      <c r="P46" s="15">
        <v>3.6803190471332466E-2</v>
      </c>
      <c r="Q46" s="15">
        <v>4.2914508142309238E-2</v>
      </c>
      <c r="R46" s="15">
        <v>3.9835988918670032E-2</v>
      </c>
      <c r="T46" s="13" t="s">
        <v>131</v>
      </c>
      <c r="U46" s="13" t="s">
        <v>131</v>
      </c>
      <c r="V46" s="13" t="s">
        <v>131</v>
      </c>
      <c r="W46">
        <v>3.93</v>
      </c>
      <c r="X46">
        <v>1257.9000000000001</v>
      </c>
      <c r="Y46">
        <v>0.34</v>
      </c>
      <c r="Z46">
        <v>1.32</v>
      </c>
    </row>
    <row r="47" spans="1:26" x14ac:dyDescent="0.25">
      <c r="A47" s="4" t="s">
        <v>55</v>
      </c>
      <c r="B47" s="6">
        <v>42</v>
      </c>
      <c r="C47">
        <f>'input sheet'!G47-'input sheet'!F47</f>
        <v>295.5</v>
      </c>
      <c r="D47" s="10">
        <f>('input sheet'!I47+'input sheet'!F47)*0.21</f>
        <v>59.156999999999996</v>
      </c>
      <c r="E47">
        <f>'input sheet'!H47+('input sheet'!I47+'input sheet'!F47)*0.79</f>
        <v>644.34300000000007</v>
      </c>
      <c r="F47">
        <f>'input sheet'!L47</f>
        <v>999</v>
      </c>
      <c r="H47" s="12">
        <f t="shared" si="0"/>
        <v>0.40037770579152898</v>
      </c>
      <c r="I47" s="12">
        <f t="shared" si="1"/>
        <v>0.99997981693964222</v>
      </c>
      <c r="J47" s="12">
        <f>(C47/D47)/((F47*0.2958)/('result sheet'!F47*0.1479))</f>
        <v>2.497591155738121</v>
      </c>
      <c r="K47">
        <v>3113.2303747219248</v>
      </c>
      <c r="L47">
        <v>123.48934755098533</v>
      </c>
      <c r="M47">
        <v>5000</v>
      </c>
      <c r="N47" s="15">
        <v>2.4230508415228041E-2</v>
      </c>
      <c r="O47" s="15">
        <v>6.4260536455113593E-2</v>
      </c>
      <c r="P47" s="15">
        <v>2.8236563914777683E-2</v>
      </c>
      <c r="Q47" s="15">
        <v>4.1103924045882138E-2</v>
      </c>
      <c r="R47" s="15">
        <v>3.8199917722783423E-2</v>
      </c>
      <c r="T47" s="13" t="s">
        <v>131</v>
      </c>
      <c r="U47" s="13" t="s">
        <v>131</v>
      </c>
      <c r="V47" s="13" t="s">
        <v>131</v>
      </c>
      <c r="W47">
        <v>3.93</v>
      </c>
      <c r="X47">
        <v>1257.9000000000001</v>
      </c>
      <c r="Y47">
        <v>0.34</v>
      </c>
      <c r="Z47">
        <v>1.32</v>
      </c>
    </row>
    <row r="48" spans="1:26" x14ac:dyDescent="0.25">
      <c r="A48" s="4" t="s">
        <v>55</v>
      </c>
      <c r="B48" s="6">
        <v>43</v>
      </c>
      <c r="C48">
        <f>'input sheet'!G48-'input sheet'!F48</f>
        <v>295.5</v>
      </c>
      <c r="D48" s="10">
        <f>('input sheet'!I48+'input sheet'!F48)*0.21</f>
        <v>59.156999999999996</v>
      </c>
      <c r="E48">
        <f>'input sheet'!H48+('input sheet'!I48+'input sheet'!F48)*0.79</f>
        <v>644.34300000000007</v>
      </c>
      <c r="F48">
        <f>'input sheet'!L48</f>
        <v>999</v>
      </c>
      <c r="H48" s="12">
        <f t="shared" si="0"/>
        <v>0.40037770579152898</v>
      </c>
      <c r="I48" s="12">
        <f t="shared" si="1"/>
        <v>0.99997981693964222</v>
      </c>
      <c r="J48" s="12">
        <f>(C48/D48)/((F48*0.2958)/('result sheet'!F48*0.1479))</f>
        <v>2.497591155738121</v>
      </c>
      <c r="K48">
        <v>2827.3145475339415</v>
      </c>
      <c r="L48">
        <v>154.69055850475894</v>
      </c>
      <c r="M48">
        <v>10000</v>
      </c>
      <c r="N48" s="15">
        <v>3.9968537753485286E-2</v>
      </c>
      <c r="O48" s="15">
        <v>0.10221611475681472</v>
      </c>
      <c r="P48" s="15">
        <v>5.366990883287924E-2</v>
      </c>
      <c r="Q48" s="15">
        <v>6.5780518085090084E-2</v>
      </c>
      <c r="R48" s="15">
        <v>6.0198959247027672E-2</v>
      </c>
      <c r="T48" s="13" t="s">
        <v>131</v>
      </c>
      <c r="U48" s="13" t="s">
        <v>131</v>
      </c>
      <c r="V48" s="13" t="s">
        <v>131</v>
      </c>
      <c r="W48">
        <v>3.93</v>
      </c>
      <c r="X48">
        <v>1257.9000000000001</v>
      </c>
      <c r="Y48">
        <v>0.34</v>
      </c>
      <c r="Z48">
        <v>1.32</v>
      </c>
    </row>
    <row r="49" spans="1:26" x14ac:dyDescent="0.25">
      <c r="A49" s="4" t="s">
        <v>55</v>
      </c>
      <c r="B49" s="6">
        <v>44</v>
      </c>
      <c r="C49">
        <f>'input sheet'!G49-'input sheet'!F49</f>
        <v>295.5</v>
      </c>
      <c r="D49" s="10">
        <f>('input sheet'!I49+'input sheet'!F49)*0.21</f>
        <v>59.156999999999996</v>
      </c>
      <c r="E49">
        <f>'input sheet'!H49+('input sheet'!I49+'input sheet'!F49)*0.79</f>
        <v>644.34300000000007</v>
      </c>
      <c r="F49">
        <f>'input sheet'!L49</f>
        <v>999</v>
      </c>
      <c r="H49" s="12">
        <f t="shared" si="0"/>
        <v>0.40037770579152898</v>
      </c>
      <c r="I49" s="12">
        <f t="shared" si="1"/>
        <v>0.99997981693964222</v>
      </c>
      <c r="J49" s="12">
        <f>(C49/D49)/((F49*0.2958)/('result sheet'!F49*0.1479))</f>
        <v>2.497591155738121</v>
      </c>
      <c r="K49">
        <v>2890.4668155956483</v>
      </c>
      <c r="L49">
        <v>206.47481514950599</v>
      </c>
      <c r="M49">
        <v>20000</v>
      </c>
      <c r="N49" s="15">
        <v>8.3547984120596483E-2</v>
      </c>
      <c r="O49" s="15">
        <v>0.16199406795687701</v>
      </c>
      <c r="P49" s="15">
        <v>9.0715625948812356E-2</v>
      </c>
      <c r="Q49" s="15">
        <v>0.11593134171309874</v>
      </c>
      <c r="R49" s="15">
        <v>0.10511057135176528</v>
      </c>
      <c r="T49" s="13" t="s">
        <v>131</v>
      </c>
      <c r="U49" s="13" t="s">
        <v>131</v>
      </c>
      <c r="V49" s="13" t="s">
        <v>131</v>
      </c>
      <c r="W49">
        <v>3.93</v>
      </c>
      <c r="X49">
        <v>1257.9000000000001</v>
      </c>
      <c r="Y49">
        <v>0.34</v>
      </c>
      <c r="Z49">
        <v>1.32</v>
      </c>
    </row>
    <row r="50" spans="1:26" x14ac:dyDescent="0.25">
      <c r="A50" s="4" t="s">
        <v>55</v>
      </c>
      <c r="B50" s="6">
        <v>45</v>
      </c>
      <c r="C50">
        <f>'input sheet'!G50-'input sheet'!F50</f>
        <v>296.40000000000003</v>
      </c>
      <c r="D50" s="10">
        <f>('input sheet'!I50+'input sheet'!F50)*0.21</f>
        <v>59.135999999999989</v>
      </c>
      <c r="E50">
        <f>'input sheet'!H50+('input sheet'!I50+'input sheet'!F50)*0.79</f>
        <v>640.96399999999994</v>
      </c>
      <c r="F50">
        <f>'input sheet'!L50</f>
        <v>996.5</v>
      </c>
      <c r="H50" s="12">
        <f t="shared" si="0"/>
        <v>0.40217930037812621</v>
      </c>
      <c r="I50" s="12">
        <f t="shared" si="1"/>
        <v>1.0078965827252151</v>
      </c>
      <c r="J50" s="12">
        <f>(C50/D50)/((F50*0.2958)/('result sheet'!F50*0.1479))</f>
        <v>2.5060876623376629</v>
      </c>
      <c r="K50">
        <v>2951.9413535218491</v>
      </c>
      <c r="L50">
        <v>210.06285334437672</v>
      </c>
      <c r="M50">
        <v>20000</v>
      </c>
      <c r="N50" s="15">
        <v>8.7139577546324065E-2</v>
      </c>
      <c r="O50" s="15">
        <v>0.16735861148767434</v>
      </c>
      <c r="P50" s="15">
        <v>9.3930196194333584E-2</v>
      </c>
      <c r="Q50" s="15">
        <v>0.12036524146039376</v>
      </c>
      <c r="R50" s="15">
        <v>0.10899987453661501</v>
      </c>
      <c r="T50" s="13" t="s">
        <v>131</v>
      </c>
      <c r="U50" s="13" t="s">
        <v>131</v>
      </c>
      <c r="V50" s="13" t="s">
        <v>131</v>
      </c>
      <c r="W50">
        <v>3.93</v>
      </c>
      <c r="X50">
        <v>1257.9000000000001</v>
      </c>
      <c r="Y50">
        <v>0.34</v>
      </c>
      <c r="Z50">
        <v>1.32</v>
      </c>
    </row>
    <row r="51" spans="1:26" x14ac:dyDescent="0.25">
      <c r="A51" s="4" t="s">
        <v>55</v>
      </c>
      <c r="B51" s="6">
        <v>46</v>
      </c>
      <c r="C51">
        <f>'input sheet'!G51-'input sheet'!F51</f>
        <v>251.9</v>
      </c>
      <c r="D51" s="10">
        <f>('input sheet'!I51+'input sheet'!F51)*0.21</f>
        <v>156.05099999999999</v>
      </c>
      <c r="E51">
        <f>'input sheet'!H51+('input sheet'!I51+'input sheet'!F51)*0.79</f>
        <v>587.04900000000009</v>
      </c>
      <c r="F51">
        <f>'input sheet'!L51</f>
        <v>995</v>
      </c>
      <c r="H51" s="12">
        <f t="shared" si="0"/>
        <v>0.99987829614604429</v>
      </c>
      <c r="I51" s="12">
        <f t="shared" si="1"/>
        <v>0.80700970451707643</v>
      </c>
      <c r="J51" s="12">
        <f>(C51/D51)/((F51*0.2958)/('result sheet'!F51*0.1479))</f>
        <v>0.80710793266303971</v>
      </c>
      <c r="N51" s="15"/>
      <c r="O51" s="15"/>
      <c r="P51" s="15"/>
      <c r="Q51" s="15"/>
      <c r="R51" s="15"/>
      <c r="T51" s="13" t="s">
        <v>131</v>
      </c>
      <c r="U51" s="13" t="s">
        <v>131</v>
      </c>
      <c r="V51" s="13" t="s">
        <v>131</v>
      </c>
      <c r="W51">
        <v>6.28</v>
      </c>
      <c r="X51">
        <v>2154.1</v>
      </c>
      <c r="Y51">
        <v>1.66</v>
      </c>
      <c r="Z51">
        <v>10.43</v>
      </c>
    </row>
    <row r="52" spans="1:26" x14ac:dyDescent="0.25">
      <c r="A52" s="4" t="s">
        <v>55</v>
      </c>
      <c r="B52" s="6">
        <v>47</v>
      </c>
      <c r="C52">
        <f>'input sheet'!G52-'input sheet'!F52</f>
        <v>251.90000000000003</v>
      </c>
      <c r="D52" s="10">
        <f>('input sheet'!I52+'input sheet'!F52)*0.21</f>
        <v>156.702</v>
      </c>
      <c r="E52">
        <f>'input sheet'!H52+('input sheet'!I52+'input sheet'!F52)*0.79</f>
        <v>589.49800000000005</v>
      </c>
      <c r="F52">
        <f>'input sheet'!L52</f>
        <v>998.1</v>
      </c>
      <c r="H52" s="12">
        <f t="shared" si="0"/>
        <v>0.99987829614604451</v>
      </c>
      <c r="I52" s="12">
        <f t="shared" si="1"/>
        <v>0.80365707776285122</v>
      </c>
      <c r="J52" s="12">
        <f>(C52/D52)/((F52*0.2958)/('result sheet'!F52*0.1479))</f>
        <v>0.80375489783155296</v>
      </c>
      <c r="K52">
        <v>3288.8314322520805</v>
      </c>
      <c r="L52">
        <v>46.844688032326999</v>
      </c>
      <c r="M52">
        <v>100</v>
      </c>
      <c r="N52" s="15">
        <v>5.4082060948846362E-4</v>
      </c>
      <c r="O52" s="15">
        <v>1.6595025638691276E-2</v>
      </c>
      <c r="P52" s="15">
        <v>2.6574959532064848E-3</v>
      </c>
      <c r="Q52" s="15">
        <v>4.7642121281043998E-3</v>
      </c>
      <c r="R52" s="15">
        <v>4.6947719069031155E-3</v>
      </c>
      <c r="T52" s="12">
        <f>U52/W52</f>
        <v>0.6401273885350317</v>
      </c>
      <c r="U52">
        <v>4.0199999999999996</v>
      </c>
      <c r="V52" s="13">
        <v>7.3999999999999996E-5</v>
      </c>
      <c r="W52">
        <v>6.28</v>
      </c>
      <c r="X52">
        <v>2154.1</v>
      </c>
      <c r="Y52">
        <v>1.66</v>
      </c>
      <c r="Z52">
        <v>10.43</v>
      </c>
    </row>
    <row r="53" spans="1:26" x14ac:dyDescent="0.25">
      <c r="A53" s="4" t="s">
        <v>55</v>
      </c>
      <c r="B53" s="6">
        <v>48</v>
      </c>
      <c r="C53">
        <f>'input sheet'!G53-'input sheet'!F53</f>
        <v>256.89999999999998</v>
      </c>
      <c r="D53" s="10">
        <f>('input sheet'!I53+'input sheet'!F53)*0.21</f>
        <v>124.52999999999997</v>
      </c>
      <c r="E53">
        <f>'input sheet'!H53+('input sheet'!I53+'input sheet'!F53)*0.79</f>
        <v>618.36999999999989</v>
      </c>
      <c r="F53">
        <f>'input sheet'!L53</f>
        <v>999.8</v>
      </c>
      <c r="H53" s="12">
        <f t="shared" si="0"/>
        <v>0.79812603259470249</v>
      </c>
      <c r="I53" s="12">
        <f t="shared" si="1"/>
        <v>0.82324973007941493</v>
      </c>
      <c r="J53" s="12">
        <f>(C53/D53)/((F53*0.2958)/('result sheet'!F53*0.1479))</f>
        <v>1.0314783586284431</v>
      </c>
      <c r="K53">
        <v>4146.549283839222</v>
      </c>
      <c r="L53">
        <v>49.023041864175092</v>
      </c>
      <c r="M53">
        <v>100</v>
      </c>
      <c r="N53" s="15">
        <v>8.5969354816537824E-4</v>
      </c>
      <c r="O53" s="15">
        <v>2.5507333746136767E-2</v>
      </c>
      <c r="P53" s="15">
        <v>6.3781128585795382E-3</v>
      </c>
      <c r="Q53" s="15">
        <v>7.5542375517750676E-3</v>
      </c>
      <c r="R53" s="15">
        <v>7.4823660166524588E-3</v>
      </c>
      <c r="T53" s="12">
        <f>U53/W53</f>
        <v>0.2107843137254902</v>
      </c>
      <c r="U53">
        <v>1.29</v>
      </c>
      <c r="V53" s="13" t="s">
        <v>132</v>
      </c>
      <c r="W53">
        <v>6.12</v>
      </c>
      <c r="X53">
        <v>2116.5</v>
      </c>
      <c r="Y53">
        <v>2.08</v>
      </c>
      <c r="Z53">
        <v>12.76</v>
      </c>
    </row>
    <row r="54" spans="1:26" x14ac:dyDescent="0.25">
      <c r="A54" s="4" t="s">
        <v>55</v>
      </c>
      <c r="B54" s="6">
        <v>49</v>
      </c>
      <c r="C54">
        <f>'input sheet'!G54-'input sheet'!F54</f>
        <v>251.29999999999998</v>
      </c>
      <c r="D54" s="10">
        <f>('input sheet'!I54+'input sheet'!F54)*0.21</f>
        <v>93.491999999999976</v>
      </c>
      <c r="E54">
        <f>'input sheet'!H54+('input sheet'!I54+'input sheet'!F54)*0.79</f>
        <v>652.00800000000004</v>
      </c>
      <c r="F54">
        <f>'input sheet'!L54</f>
        <v>996.8</v>
      </c>
      <c r="H54" s="12">
        <f t="shared" si="0"/>
        <v>0.59711041910693341</v>
      </c>
      <c r="I54" s="12">
        <f t="shared" si="1"/>
        <v>0.80249565910223553</v>
      </c>
      <c r="J54" s="12">
        <f>(C54/D54)/((F54*0.2958)/('result sheet'!F54*0.1479))</f>
        <v>1.343965259059599</v>
      </c>
      <c r="N54" s="15"/>
      <c r="O54" s="15"/>
      <c r="P54" s="15"/>
      <c r="Q54" s="15"/>
      <c r="R54" s="15"/>
      <c r="T54" s="13" t="s">
        <v>131</v>
      </c>
      <c r="U54" s="13" t="s">
        <v>131</v>
      </c>
      <c r="V54" s="13" t="s">
        <v>131</v>
      </c>
      <c r="W54">
        <v>5.31</v>
      </c>
      <c r="X54">
        <v>1761.7</v>
      </c>
      <c r="Y54">
        <v>1.31</v>
      </c>
      <c r="Z54">
        <v>6.92</v>
      </c>
    </row>
    <row r="55" spans="1:26" x14ac:dyDescent="0.25">
      <c r="A55" s="4" t="s">
        <v>55</v>
      </c>
      <c r="B55" s="6">
        <v>50</v>
      </c>
      <c r="C55">
        <f>'input sheet'!G55-'input sheet'!F55</f>
        <v>251.00000000000003</v>
      </c>
      <c r="D55" s="10">
        <f>('input sheet'!I55+'input sheet'!F55)*0.21</f>
        <v>94.24799999999999</v>
      </c>
      <c r="E55">
        <f>'input sheet'!H55+('input sheet'!I55+'input sheet'!F55)*0.79</f>
        <v>656.65200000000004</v>
      </c>
      <c r="F55">
        <f>'input sheet'!L55</f>
        <v>1001.9</v>
      </c>
      <c r="H55" s="12">
        <f t="shared" si="0"/>
        <v>0.59761004036535448</v>
      </c>
      <c r="I55" s="12">
        <f t="shared" si="1"/>
        <v>0.79577349191337754</v>
      </c>
      <c r="J55" s="12">
        <f>(C55/D55)/((F55*0.2958)/('result sheet'!F55*0.1479))</f>
        <v>1.3315932433579496</v>
      </c>
      <c r="K55">
        <v>3324.1428570246198</v>
      </c>
      <c r="L55">
        <v>49.158314590735266</v>
      </c>
      <c r="M55">
        <v>330</v>
      </c>
      <c r="N55" s="15">
        <v>1.8232377460947874E-3</v>
      </c>
      <c r="O55" s="15">
        <v>2.0196018000813387E-2</v>
      </c>
      <c r="P55" s="15">
        <v>5.5883496996145003E-3</v>
      </c>
      <c r="Q55" s="15">
        <v>6.9228903761743617E-3</v>
      </c>
      <c r="R55" s="15">
        <v>6.7486067590514414E-3</v>
      </c>
      <c r="T55" s="13" t="s">
        <v>135</v>
      </c>
      <c r="U55" s="13" t="s">
        <v>135</v>
      </c>
      <c r="V55" s="13" t="s">
        <v>135</v>
      </c>
      <c r="W55">
        <v>5.31</v>
      </c>
      <c r="X55">
        <v>1761.7</v>
      </c>
      <c r="Y55">
        <v>1.31</v>
      </c>
      <c r="Z55">
        <v>6.92</v>
      </c>
    </row>
    <row r="56" spans="1:26" x14ac:dyDescent="0.25">
      <c r="A56" s="4" t="s">
        <v>55</v>
      </c>
      <c r="B56" s="6">
        <v>51</v>
      </c>
      <c r="C56">
        <f>'input sheet'!G56-'input sheet'!F56</f>
        <v>253.70000000000002</v>
      </c>
      <c r="D56" s="10">
        <f>('input sheet'!I56+'input sheet'!F56)*0.21</f>
        <v>77.721000000000004</v>
      </c>
      <c r="E56">
        <f>'input sheet'!H56+('input sheet'!I56+'input sheet'!F56)*0.79</f>
        <v>666.17900000000009</v>
      </c>
      <c r="F56">
        <f>'input sheet'!L56</f>
        <v>997.6</v>
      </c>
      <c r="H56" s="12">
        <f t="shared" si="0"/>
        <v>0.49745255733788291</v>
      </c>
      <c r="I56" s="12">
        <f t="shared" si="1"/>
        <v>0.81190227735503206</v>
      </c>
      <c r="J56" s="12">
        <f>(C56/D56)/((F56*0.2958)/('result sheet'!F56*0.1479))</f>
        <v>1.6321200190424725</v>
      </c>
      <c r="K56">
        <v>4482.0673334958028</v>
      </c>
      <c r="L56">
        <v>67.816051571394553</v>
      </c>
      <c r="M56">
        <v>330</v>
      </c>
      <c r="N56" s="15">
        <v>3.3146730510283788E-3</v>
      </c>
      <c r="O56" s="15">
        <v>3.2867605883175138E-2</v>
      </c>
      <c r="P56" s="15">
        <v>9.790331382028462E-3</v>
      </c>
      <c r="Q56" s="15">
        <v>1.2297907124184474E-2</v>
      </c>
      <c r="R56" s="15">
        <v>1.1907974460713207E-2</v>
      </c>
      <c r="T56" s="13" t="s">
        <v>135</v>
      </c>
      <c r="U56" s="13" t="s">
        <v>135</v>
      </c>
      <c r="V56" s="13" t="s">
        <v>135</v>
      </c>
      <c r="W56">
        <v>4.7</v>
      </c>
      <c r="X56">
        <v>1534.7</v>
      </c>
      <c r="Y56">
        <v>0.93</v>
      </c>
      <c r="Z56">
        <v>4.37</v>
      </c>
    </row>
    <row r="57" spans="1:26" x14ac:dyDescent="0.25">
      <c r="A57" s="4" t="s">
        <v>55</v>
      </c>
      <c r="B57" s="6">
        <v>52</v>
      </c>
      <c r="C57">
        <f>'input sheet'!G57-'input sheet'!F57</f>
        <v>251.4</v>
      </c>
      <c r="D57" s="10">
        <f>('input sheet'!I57+'input sheet'!F57)*0.21</f>
        <v>63.084000000000017</v>
      </c>
      <c r="E57">
        <f>'input sheet'!H57+('input sheet'!I57+'input sheet'!F57)*0.79</f>
        <v>686.6160000000001</v>
      </c>
      <c r="F57">
        <f>'input sheet'!L57</f>
        <v>1001.1</v>
      </c>
      <c r="H57" s="12">
        <f t="shared" si="0"/>
        <v>0.40064484482095747</v>
      </c>
      <c r="I57" s="12">
        <f t="shared" si="1"/>
        <v>0.79831743380245923</v>
      </c>
      <c r="J57" s="12">
        <f>(C57/D57)/((F57*0.2958)/('result sheet'!F57*0.1479))</f>
        <v>1.9925813201445686</v>
      </c>
      <c r="K57">
        <v>4566.4299787489481</v>
      </c>
      <c r="L57">
        <v>69.164704548872962</v>
      </c>
      <c r="M57">
        <v>330</v>
      </c>
      <c r="N57" s="15">
        <v>3.4406266538848248E-3</v>
      </c>
      <c r="O57" s="15">
        <v>3.4338697799533149E-2</v>
      </c>
      <c r="P57" s="15">
        <v>1.0367723209203369E-2</v>
      </c>
      <c r="Q57" s="15">
        <v>1.2961142645144186E-2</v>
      </c>
      <c r="R57" s="15">
        <v>1.2560754712453031E-2</v>
      </c>
      <c r="T57" s="13" t="s">
        <v>131</v>
      </c>
      <c r="U57" s="13" t="s">
        <v>131</v>
      </c>
      <c r="V57" s="13" t="s">
        <v>131</v>
      </c>
      <c r="W57">
        <v>4.08</v>
      </c>
      <c r="X57">
        <v>1310.5</v>
      </c>
      <c r="Y57">
        <v>0.42</v>
      </c>
      <c r="Z57">
        <v>1.7</v>
      </c>
    </row>
    <row r="58" spans="1:26" x14ac:dyDescent="0.25">
      <c r="A58" s="4" t="s">
        <v>55</v>
      </c>
      <c r="B58" s="6">
        <v>53</v>
      </c>
      <c r="C58">
        <f>'input sheet'!G58-'input sheet'!F58</f>
        <v>251.4</v>
      </c>
      <c r="D58" s="10">
        <f>('input sheet'!I58+'input sheet'!F58)*0.21</f>
        <v>63.084000000000017</v>
      </c>
      <c r="E58">
        <f>'input sheet'!H58+('input sheet'!I58+'input sheet'!F58)*0.79</f>
        <v>686.6160000000001</v>
      </c>
      <c r="F58">
        <f>'input sheet'!L58</f>
        <v>1001.1</v>
      </c>
      <c r="H58" s="12">
        <f t="shared" si="0"/>
        <v>0.40064484482095747</v>
      </c>
      <c r="I58" s="12">
        <f t="shared" si="1"/>
        <v>0.79831743380245923</v>
      </c>
      <c r="J58" s="12">
        <f>(C58/D58)/((F58*0.2958)/('result sheet'!F58*0.1479))</f>
        <v>1.9925813201445686</v>
      </c>
      <c r="K58">
        <v>4100.1719359242734</v>
      </c>
      <c r="L58">
        <v>78.795231361491844</v>
      </c>
      <c r="M58">
        <v>660</v>
      </c>
      <c r="N58" s="15">
        <v>5.5477652683665318E-3</v>
      </c>
      <c r="O58" s="15">
        <v>3.3675839371905894E-2</v>
      </c>
      <c r="P58" s="15">
        <v>1.4046725453946982E-2</v>
      </c>
      <c r="Q58" s="15">
        <v>1.6184970420963823E-2</v>
      </c>
      <c r="R58" s="15">
        <v>1.5486964654207704E-2</v>
      </c>
      <c r="T58" s="13" t="s">
        <v>131</v>
      </c>
      <c r="U58" s="13" t="s">
        <v>131</v>
      </c>
      <c r="V58" s="13" t="s">
        <v>131</v>
      </c>
      <c r="W58">
        <v>4.08</v>
      </c>
      <c r="X58">
        <v>1310.5</v>
      </c>
      <c r="Y58">
        <v>0.42</v>
      </c>
      <c r="Z58">
        <v>1.7</v>
      </c>
    </row>
    <row r="59" spans="1:26" x14ac:dyDescent="0.25">
      <c r="A59" s="4" t="s">
        <v>55</v>
      </c>
      <c r="B59" s="6">
        <v>54</v>
      </c>
      <c r="C59">
        <f>'input sheet'!G59-'input sheet'!F59</f>
        <v>251.4</v>
      </c>
      <c r="D59" s="10">
        <f>('input sheet'!I59+'input sheet'!F59)*0.21</f>
        <v>63.084000000000017</v>
      </c>
      <c r="E59">
        <f>'input sheet'!H59+('input sheet'!I59+'input sheet'!F59)*0.79</f>
        <v>686.6160000000001</v>
      </c>
      <c r="F59">
        <f>'input sheet'!L59</f>
        <v>1001.1</v>
      </c>
      <c r="H59" s="12">
        <f t="shared" si="0"/>
        <v>0.40064484482095747</v>
      </c>
      <c r="I59" s="12">
        <f t="shared" si="1"/>
        <v>0.79831743380245923</v>
      </c>
      <c r="J59" s="12">
        <f>(C59/D59)/((F59*0.2958)/('result sheet'!F59*0.1479))</f>
        <v>1.9925813201445686</v>
      </c>
      <c r="K59">
        <v>3190.5876444207561</v>
      </c>
      <c r="L59">
        <v>71.819112274260533</v>
      </c>
      <c r="M59">
        <v>1000</v>
      </c>
      <c r="N59" s="15">
        <v>5.0899247583651944E-3</v>
      </c>
      <c r="O59" s="15">
        <v>2.4226179796477003E-2</v>
      </c>
      <c r="P59" s="15">
        <v>1.0893769345349554E-2</v>
      </c>
      <c r="Q59" s="15">
        <v>1.2261213734570377E-2</v>
      </c>
      <c r="R59" s="15">
        <v>1.2080523001365149E-2</v>
      </c>
      <c r="T59" s="13" t="s">
        <v>131</v>
      </c>
      <c r="U59" s="13" t="s">
        <v>131</v>
      </c>
      <c r="V59" s="13" t="s">
        <v>131</v>
      </c>
      <c r="W59">
        <v>4.08</v>
      </c>
      <c r="X59">
        <v>1310.5</v>
      </c>
      <c r="Y59">
        <v>0.42</v>
      </c>
      <c r="Z59">
        <v>1.7</v>
      </c>
    </row>
    <row r="60" spans="1:26" x14ac:dyDescent="0.25">
      <c r="A60" s="4" t="s">
        <v>55</v>
      </c>
      <c r="B60" s="6">
        <v>55</v>
      </c>
      <c r="C60">
        <f>'input sheet'!G60-'input sheet'!F60</f>
        <v>251.4</v>
      </c>
      <c r="D60" s="10">
        <f>('input sheet'!I60+'input sheet'!F60)*0.21</f>
        <v>63.084000000000017</v>
      </c>
      <c r="E60">
        <f>'input sheet'!H60+('input sheet'!I60+'input sheet'!F60)*0.79</f>
        <v>686.6160000000001</v>
      </c>
      <c r="F60">
        <f>'input sheet'!L60</f>
        <v>1001.1</v>
      </c>
      <c r="H60" s="12">
        <f t="shared" si="0"/>
        <v>0.40064484482095747</v>
      </c>
      <c r="I60" s="12">
        <f t="shared" si="1"/>
        <v>0.79831743380245923</v>
      </c>
      <c r="J60" s="12">
        <f>(C60/D60)/((F60*0.2958)/('result sheet'!F60*0.1479))</f>
        <v>1.9925813201445686</v>
      </c>
      <c r="K60">
        <v>3304.5951177377733</v>
      </c>
      <c r="L60">
        <v>91.703063017293104</v>
      </c>
      <c r="M60">
        <v>1600</v>
      </c>
      <c r="N60" s="15">
        <v>8.736279113741063E-3</v>
      </c>
      <c r="O60" s="15">
        <v>3.3544446550607718E-2</v>
      </c>
      <c r="P60" s="15">
        <v>1.5227211797196761E-2</v>
      </c>
      <c r="Q60" s="15">
        <v>1.9883117007973721E-2</v>
      </c>
      <c r="R60" s="15">
        <v>1.9271424987040469E-2</v>
      </c>
      <c r="T60" s="13" t="s">
        <v>131</v>
      </c>
      <c r="U60" s="13" t="s">
        <v>131</v>
      </c>
      <c r="V60" s="13" t="s">
        <v>131</v>
      </c>
      <c r="W60">
        <v>4.08</v>
      </c>
      <c r="X60">
        <v>1310.5</v>
      </c>
      <c r="Y60">
        <v>0.42</v>
      </c>
      <c r="Z60">
        <v>1.7</v>
      </c>
    </row>
    <row r="61" spans="1:26" x14ac:dyDescent="0.25">
      <c r="A61" s="4" t="s">
        <v>55</v>
      </c>
      <c r="B61" s="6">
        <v>56</v>
      </c>
      <c r="C61">
        <f>'input sheet'!G61-'input sheet'!F61</f>
        <v>251.4</v>
      </c>
      <c r="D61" s="10">
        <f>('input sheet'!I61+'input sheet'!F61)*0.21</f>
        <v>63.084000000000017</v>
      </c>
      <c r="E61">
        <f>'input sheet'!H61+('input sheet'!I61+'input sheet'!F61)*0.79</f>
        <v>686.6160000000001</v>
      </c>
      <c r="F61">
        <f>'input sheet'!L61</f>
        <v>1001.1</v>
      </c>
      <c r="H61" s="12">
        <f t="shared" si="0"/>
        <v>0.40064484482095747</v>
      </c>
      <c r="I61" s="12">
        <f t="shared" si="1"/>
        <v>0.79831743380245923</v>
      </c>
      <c r="J61" s="12">
        <f>(C61/D61)/((F61*0.2958)/('result sheet'!F61*0.1479))</f>
        <v>1.9925813201445686</v>
      </c>
      <c r="K61">
        <v>3088.846663227846</v>
      </c>
      <c r="L61">
        <v>113.92827878390199</v>
      </c>
      <c r="M61">
        <v>5000</v>
      </c>
      <c r="N61" s="15">
        <v>2.3852434272334497E-2</v>
      </c>
      <c r="O61" s="15">
        <v>5.3758895508537893E-2</v>
      </c>
      <c r="P61" s="15">
        <v>2.3964298478691234E-2</v>
      </c>
      <c r="Q61" s="15">
        <v>3.5575636341833021E-2</v>
      </c>
      <c r="R61" s="15">
        <v>3.4186184171135475E-2</v>
      </c>
      <c r="T61" s="13" t="s">
        <v>131</v>
      </c>
      <c r="U61" s="13" t="s">
        <v>131</v>
      </c>
      <c r="V61" s="13" t="s">
        <v>131</v>
      </c>
      <c r="W61">
        <v>4.08</v>
      </c>
      <c r="X61">
        <v>1310.5</v>
      </c>
      <c r="Y61">
        <v>0.42</v>
      </c>
      <c r="Z61">
        <v>1.7</v>
      </c>
    </row>
    <row r="62" spans="1:26" x14ac:dyDescent="0.25">
      <c r="A62" s="4" t="s">
        <v>55</v>
      </c>
      <c r="B62" s="6">
        <v>57</v>
      </c>
      <c r="C62">
        <f>'input sheet'!G62-'input sheet'!F62</f>
        <v>251.4</v>
      </c>
      <c r="D62" s="10">
        <f>('input sheet'!I62+'input sheet'!F62)*0.21</f>
        <v>63.084000000000017</v>
      </c>
      <c r="E62">
        <f>'input sheet'!H62+('input sheet'!I62+'input sheet'!F62)*0.79</f>
        <v>686.6160000000001</v>
      </c>
      <c r="F62">
        <f>'input sheet'!L62</f>
        <v>1001.1</v>
      </c>
      <c r="H62" s="12">
        <f t="shared" si="0"/>
        <v>0.40064484482095747</v>
      </c>
      <c r="I62" s="12">
        <f t="shared" si="1"/>
        <v>0.79831743380245923</v>
      </c>
      <c r="J62" s="12">
        <f>(C62/D62)/((F62*0.2958)/('result sheet'!F62*0.1479))</f>
        <v>1.9925813201445686</v>
      </c>
      <c r="K62">
        <v>3056.6631440232218</v>
      </c>
      <c r="L62">
        <v>219.59648821569877</v>
      </c>
      <c r="M62">
        <v>20000</v>
      </c>
      <c r="N62" s="15">
        <v>9.3431895760299269E-2</v>
      </c>
      <c r="O62" s="15">
        <v>0.1708718586631347</v>
      </c>
      <c r="P62" s="15">
        <v>9.9736023220632922E-2</v>
      </c>
      <c r="Q62" s="15">
        <v>0.12340924804345964</v>
      </c>
      <c r="R62" s="15">
        <v>0.11343400316938552</v>
      </c>
      <c r="T62" s="14">
        <f>U62/W62</f>
        <v>9.8039215686274508E-3</v>
      </c>
      <c r="U62" s="13">
        <v>0.04</v>
      </c>
      <c r="V62" s="13" t="s">
        <v>133</v>
      </c>
      <c r="W62">
        <v>4.08</v>
      </c>
      <c r="X62">
        <v>1310.5</v>
      </c>
      <c r="Y62">
        <v>0.42</v>
      </c>
      <c r="Z62">
        <v>1.7</v>
      </c>
    </row>
    <row r="63" spans="1:26" x14ac:dyDescent="0.25">
      <c r="A63" s="4" t="s">
        <v>55</v>
      </c>
      <c r="B63" s="6">
        <v>58</v>
      </c>
      <c r="C63">
        <f>'input sheet'!G63-'input sheet'!F63</f>
        <v>250.2</v>
      </c>
      <c r="D63" s="10">
        <f>('input sheet'!I63+'input sheet'!F63)*0.21</f>
        <v>52.01700000000001</v>
      </c>
      <c r="E63">
        <f>'input sheet'!H63+('input sheet'!I63+'input sheet'!F63)*0.79</f>
        <v>694.98300000000006</v>
      </c>
      <c r="F63">
        <f>'input sheet'!L63</f>
        <v>997.2</v>
      </c>
      <c r="H63" s="12">
        <f t="shared" si="0"/>
        <v>0.33155268267118504</v>
      </c>
      <c r="I63" s="12">
        <f t="shared" si="1"/>
        <v>0.79737856089673065</v>
      </c>
      <c r="J63" s="12">
        <f>(C63/D63)/((F63*0.2958)/('result sheet'!F63*0.1479))</f>
        <v>2.4049829863313912</v>
      </c>
      <c r="K63">
        <v>3184.3538618278581</v>
      </c>
      <c r="L63">
        <v>175.79388005060838</v>
      </c>
      <c r="M63">
        <v>10000</v>
      </c>
      <c r="N63" s="15">
        <v>5.0700547586689966E-2</v>
      </c>
      <c r="O63" s="15">
        <v>0.12131343627695662</v>
      </c>
      <c r="P63" s="15">
        <v>6.7897332181048001E-2</v>
      </c>
      <c r="Q63" s="15">
        <v>8.1109847715035044E-2</v>
      </c>
      <c r="R63" s="15">
        <v>7.5381089198744922E-2</v>
      </c>
      <c r="T63" s="13" t="s">
        <v>131</v>
      </c>
      <c r="U63" s="13" t="s">
        <v>131</v>
      </c>
      <c r="V63" s="13" t="s">
        <v>131</v>
      </c>
      <c r="W63">
        <v>4.08</v>
      </c>
      <c r="X63">
        <v>1310.5</v>
      </c>
      <c r="Y63">
        <v>0.42</v>
      </c>
      <c r="Z63">
        <v>1.7</v>
      </c>
    </row>
    <row r="64" spans="1:26" x14ac:dyDescent="0.25">
      <c r="A64" s="4" t="s">
        <v>55</v>
      </c>
      <c r="B64" s="6">
        <v>59</v>
      </c>
      <c r="C64">
        <f>'input sheet'!G64-'input sheet'!F64</f>
        <v>250.2</v>
      </c>
      <c r="D64" s="10">
        <f>('input sheet'!I64+'input sheet'!F64)*0.21</f>
        <v>52.01700000000001</v>
      </c>
      <c r="E64">
        <f>'input sheet'!H64+('input sheet'!I64+'input sheet'!F64)*0.79</f>
        <v>694.98300000000006</v>
      </c>
      <c r="F64">
        <f>'input sheet'!L64</f>
        <v>997.2</v>
      </c>
      <c r="H64" s="12">
        <f t="shared" si="0"/>
        <v>0.33155268267118504</v>
      </c>
      <c r="I64" s="12">
        <f t="shared" si="1"/>
        <v>0.79737856089673065</v>
      </c>
      <c r="J64" s="12">
        <f>(C64/D64)/((F64*0.2958)/('result sheet'!F64*0.1479))</f>
        <v>2.4049829863313912</v>
      </c>
      <c r="K64">
        <v>3229.0601655994478</v>
      </c>
      <c r="L64">
        <v>212.68142387569213</v>
      </c>
      <c r="M64">
        <v>15000</v>
      </c>
      <c r="N64" s="15">
        <v>7.8201221647958494E-2</v>
      </c>
      <c r="O64" s="15">
        <v>0.16033636517111466</v>
      </c>
      <c r="P64" s="15">
        <v>9.1670494227063679E-2</v>
      </c>
      <c r="Q64" s="15">
        <v>0.11617820073066711</v>
      </c>
      <c r="R64" s="15">
        <v>0.10790271748213259</v>
      </c>
      <c r="T64" s="13" t="s">
        <v>131</v>
      </c>
      <c r="U64" s="13" t="s">
        <v>131</v>
      </c>
      <c r="V64" s="13" t="s">
        <v>131</v>
      </c>
      <c r="W64">
        <v>4.08</v>
      </c>
      <c r="X64">
        <v>1310.5</v>
      </c>
      <c r="Y64">
        <v>0.42</v>
      </c>
      <c r="Z64">
        <v>1.7</v>
      </c>
    </row>
    <row r="65" spans="1:26" x14ac:dyDescent="0.25">
      <c r="A65" s="4" t="s">
        <v>55</v>
      </c>
      <c r="B65" s="6">
        <v>60</v>
      </c>
      <c r="C65">
        <f>'input sheet'!G65-'input sheet'!F65</f>
        <v>250.2</v>
      </c>
      <c r="D65" s="10">
        <f>('input sheet'!I65+'input sheet'!F65)*0.21</f>
        <v>52.01700000000001</v>
      </c>
      <c r="E65">
        <f>'input sheet'!H65+('input sheet'!I65+'input sheet'!F65)*0.79</f>
        <v>694.98300000000006</v>
      </c>
      <c r="F65">
        <f>'input sheet'!L65</f>
        <v>997.2</v>
      </c>
      <c r="H65" s="12">
        <f t="shared" si="0"/>
        <v>0.33155268267118504</v>
      </c>
      <c r="I65" s="12">
        <f t="shared" si="1"/>
        <v>0.79737856089673065</v>
      </c>
      <c r="J65" s="12">
        <f>(C65/D65)/((F65*0.2958)/('result sheet'!F65*0.1479))</f>
        <v>2.4049829863313912</v>
      </c>
      <c r="K65">
        <v>3222.0981980421247</v>
      </c>
      <c r="L65">
        <v>229.88491942770284</v>
      </c>
      <c r="M65">
        <v>20000</v>
      </c>
      <c r="N65" s="15">
        <v>0.10381916797826307</v>
      </c>
      <c r="O65" s="15">
        <v>0.18877271642078974</v>
      </c>
      <c r="P65" s="15">
        <v>0.1115386153084047</v>
      </c>
      <c r="Q65" s="15">
        <v>0.13753726509782005</v>
      </c>
      <c r="R65" s="15">
        <v>0.12700843092096725</v>
      </c>
      <c r="T65" s="13" t="s">
        <v>131</v>
      </c>
      <c r="U65" s="13" t="s">
        <v>131</v>
      </c>
      <c r="V65" s="13" t="s">
        <v>131</v>
      </c>
      <c r="W65">
        <v>4.08</v>
      </c>
      <c r="X65">
        <v>1310.5</v>
      </c>
      <c r="Y65">
        <v>0.42</v>
      </c>
      <c r="Z65">
        <v>1.7</v>
      </c>
    </row>
    <row r="66" spans="1:26" x14ac:dyDescent="0.25">
      <c r="A66" s="4" t="s">
        <v>55</v>
      </c>
      <c r="B66" s="6">
        <v>61</v>
      </c>
      <c r="C66">
        <f>'input sheet'!G66-'input sheet'!F66</f>
        <v>250.2</v>
      </c>
      <c r="D66" s="10">
        <f>('input sheet'!I66+'input sheet'!F66)*0.21</f>
        <v>52.01700000000001</v>
      </c>
      <c r="E66">
        <f>'input sheet'!H66+('input sheet'!I66+'input sheet'!F66)*0.79</f>
        <v>694.98300000000006</v>
      </c>
      <c r="F66">
        <f>'input sheet'!L66</f>
        <v>997.2</v>
      </c>
      <c r="H66" s="12">
        <f t="shared" si="0"/>
        <v>0.33155268267118504</v>
      </c>
      <c r="I66" s="12">
        <f t="shared" si="1"/>
        <v>0.79737856089673065</v>
      </c>
      <c r="J66" s="12">
        <f>(C66/D66)/((F66*0.2958)/('result sheet'!F66*0.1479))</f>
        <v>2.4049829863313912</v>
      </c>
      <c r="K66">
        <v>3307.621866642236</v>
      </c>
      <c r="L66">
        <v>276.41695870559727</v>
      </c>
      <c r="M66">
        <v>30000</v>
      </c>
      <c r="N66" s="15">
        <v>0.16410543619034804</v>
      </c>
      <c r="O66" s="15">
        <v>0.27468576124367872</v>
      </c>
      <c r="P66" s="15">
        <v>0.15367362548217678</v>
      </c>
      <c r="Q66" s="15">
        <v>0.20422496002374424</v>
      </c>
      <c r="R66" s="15">
        <v>0.1879945310490389</v>
      </c>
      <c r="T66" s="13" t="s">
        <v>131</v>
      </c>
      <c r="U66" s="13" t="s">
        <v>131</v>
      </c>
      <c r="V66" s="13" t="s">
        <v>131</v>
      </c>
      <c r="W66">
        <v>4.08</v>
      </c>
      <c r="X66">
        <v>1310.5</v>
      </c>
      <c r="Y66">
        <v>0.42</v>
      </c>
      <c r="Z66">
        <v>1.7</v>
      </c>
    </row>
    <row r="67" spans="1:26" x14ac:dyDescent="0.25">
      <c r="A67" s="4" t="s">
        <v>55</v>
      </c>
      <c r="B67" s="6">
        <v>62</v>
      </c>
      <c r="C67">
        <f>'input sheet'!G67-'input sheet'!F67</f>
        <v>254.3</v>
      </c>
      <c r="D67" s="10">
        <f>('input sheet'!I67+'input sheet'!F67)*0.21</f>
        <v>53.234999999999985</v>
      </c>
      <c r="E67">
        <f>'input sheet'!H67+('input sheet'!I67+'input sheet'!F67)*0.79</f>
        <v>695.46499999999992</v>
      </c>
      <c r="F67">
        <f>'input sheet'!L67</f>
        <v>1003</v>
      </c>
      <c r="H67" s="12">
        <f t="shared" si="0"/>
        <v>0.33854567660347573</v>
      </c>
      <c r="I67" s="12">
        <f t="shared" si="1"/>
        <v>0.80860491744401142</v>
      </c>
      <c r="J67" s="12">
        <f>(C67/D67)/((F67*0.2958)/('result sheet'!F67*0.1479))</f>
        <v>2.3884662346200813</v>
      </c>
      <c r="N67" s="15"/>
      <c r="O67" s="15"/>
      <c r="P67" s="15"/>
      <c r="Q67" s="15"/>
      <c r="R67" s="15"/>
      <c r="T67" s="13" t="s">
        <v>131</v>
      </c>
      <c r="U67" s="13" t="s">
        <v>131</v>
      </c>
      <c r="V67" s="13" t="s">
        <v>131</v>
      </c>
      <c r="W67">
        <v>4.08</v>
      </c>
      <c r="X67">
        <v>1310.5</v>
      </c>
      <c r="Y67">
        <v>0.42</v>
      </c>
      <c r="Z67">
        <v>1.7</v>
      </c>
    </row>
    <row r="68" spans="1:26" x14ac:dyDescent="0.25">
      <c r="A68" s="4" t="s">
        <v>55</v>
      </c>
      <c r="B68" s="6">
        <v>63</v>
      </c>
      <c r="C68">
        <f>'input sheet'!G68-'input sheet'!F68</f>
        <v>254.3</v>
      </c>
      <c r="D68" s="10">
        <f>('input sheet'!I68+'input sheet'!F68)*0.21</f>
        <v>53.234999999999985</v>
      </c>
      <c r="E68">
        <f>'input sheet'!H68+('input sheet'!I68+'input sheet'!F68)*0.79</f>
        <v>695.46499999999992</v>
      </c>
      <c r="F68">
        <f>'input sheet'!L68</f>
        <v>1003</v>
      </c>
      <c r="H68" s="12">
        <f t="shared" si="0"/>
        <v>0.33854567660347573</v>
      </c>
      <c r="I68" s="12">
        <f t="shared" si="1"/>
        <v>0.80860491744401142</v>
      </c>
      <c r="J68" s="12">
        <f>(C68/D68)/((F68*0.2958)/('result sheet'!F68*0.1479))</f>
        <v>2.3884662346200813</v>
      </c>
      <c r="N68" s="15"/>
      <c r="O68" s="15"/>
      <c r="P68" s="15"/>
      <c r="Q68" s="15"/>
      <c r="R68" s="15"/>
      <c r="T68" s="13" t="s">
        <v>131</v>
      </c>
      <c r="U68" s="13" t="s">
        <v>131</v>
      </c>
      <c r="V68" s="13" t="s">
        <v>131</v>
      </c>
      <c r="W68">
        <v>4.08</v>
      </c>
      <c r="X68">
        <v>1310.5</v>
      </c>
      <c r="Y68">
        <v>0.42</v>
      </c>
      <c r="Z68">
        <v>1.7</v>
      </c>
    </row>
    <row r="69" spans="1:26" x14ac:dyDescent="0.25">
      <c r="A69" s="4" t="s">
        <v>55</v>
      </c>
      <c r="B69" s="6">
        <v>64</v>
      </c>
      <c r="C69">
        <f>'input sheet'!G69-'input sheet'!F69</f>
        <v>254.3</v>
      </c>
      <c r="D69" s="10">
        <f>('input sheet'!I69+'input sheet'!F69)*0.21</f>
        <v>53.234999999999985</v>
      </c>
      <c r="E69">
        <f>'input sheet'!H69+('input sheet'!I69+'input sheet'!F69)*0.79</f>
        <v>695.46499999999992</v>
      </c>
      <c r="F69">
        <f>'input sheet'!L69</f>
        <v>1003</v>
      </c>
      <c r="H69" s="12">
        <f t="shared" si="0"/>
        <v>0.33854567660347573</v>
      </c>
      <c r="I69" s="12">
        <f t="shared" si="1"/>
        <v>0.80860491744401142</v>
      </c>
      <c r="J69" s="12">
        <f>(C69/D69)/((F69*0.2958)/('result sheet'!F69*0.1479))</f>
        <v>2.3884662346200813</v>
      </c>
      <c r="K69">
        <v>3371.8309682032441</v>
      </c>
      <c r="L69">
        <v>242.33320476919533</v>
      </c>
      <c r="M69">
        <v>20000</v>
      </c>
      <c r="N69" s="15">
        <v>0.11369244078134427</v>
      </c>
      <c r="O69" s="15">
        <v>0.20845266649684471</v>
      </c>
      <c r="P69" s="15">
        <v>0.12718684562681784</v>
      </c>
      <c r="Q69" s="15">
        <v>0.15359416772187154</v>
      </c>
      <c r="R69" s="15">
        <v>0.14173311793947382</v>
      </c>
      <c r="T69" s="13" t="s">
        <v>131</v>
      </c>
      <c r="U69" s="13" t="s">
        <v>131</v>
      </c>
      <c r="V69" s="13" t="s">
        <v>131</v>
      </c>
      <c r="W69">
        <v>4.08</v>
      </c>
      <c r="X69">
        <v>1310.5</v>
      </c>
      <c r="Y69">
        <v>0.42</v>
      </c>
      <c r="Z69">
        <v>1.7</v>
      </c>
    </row>
    <row r="70" spans="1:26" x14ac:dyDescent="0.25">
      <c r="A70" s="4" t="s">
        <v>55</v>
      </c>
      <c r="B70" s="6">
        <v>65</v>
      </c>
      <c r="C70">
        <f>'input sheet'!G70-'input sheet'!F70</f>
        <v>254.3</v>
      </c>
      <c r="D70" s="10">
        <f>('input sheet'!I70+'input sheet'!F70)*0.21</f>
        <v>53.234999999999985</v>
      </c>
      <c r="E70">
        <f>'input sheet'!H70+('input sheet'!I70+'input sheet'!F70)*0.79</f>
        <v>695.46499999999992</v>
      </c>
      <c r="F70">
        <f>'input sheet'!L70</f>
        <v>1003</v>
      </c>
      <c r="H70" s="12">
        <f t="shared" si="0"/>
        <v>0.33854567660347573</v>
      </c>
      <c r="I70" s="12">
        <f t="shared" si="1"/>
        <v>0.80860491744401142</v>
      </c>
      <c r="J70" s="12">
        <f>(C70/D70)/((F70*0.2958)/('result sheet'!F70*0.1479))</f>
        <v>2.3884662346200813</v>
      </c>
      <c r="K70">
        <v>3482.3893470158187</v>
      </c>
      <c r="L70">
        <v>291.58827662640869</v>
      </c>
      <c r="M70">
        <v>30000</v>
      </c>
      <c r="N70" s="15">
        <v>0.1819055334631389</v>
      </c>
      <c r="O70" s="15">
        <v>0.29966883489164187</v>
      </c>
      <c r="P70" s="15">
        <v>0.17271776247216009</v>
      </c>
      <c r="Q70" s="15">
        <v>0.2244402534097662</v>
      </c>
      <c r="R70" s="15">
        <v>0.20526137296077268</v>
      </c>
      <c r="T70" s="13" t="s">
        <v>131</v>
      </c>
      <c r="U70" s="13" t="s">
        <v>131</v>
      </c>
      <c r="V70" s="13" t="s">
        <v>131</v>
      </c>
      <c r="W70">
        <v>4.08</v>
      </c>
      <c r="X70">
        <v>1310.5</v>
      </c>
      <c r="Y70">
        <v>0.42</v>
      </c>
      <c r="Z70">
        <v>1.7</v>
      </c>
    </row>
    <row r="71" spans="1:26" x14ac:dyDescent="0.25">
      <c r="A71" s="4" t="s">
        <v>55</v>
      </c>
      <c r="B71" s="6">
        <v>66</v>
      </c>
      <c r="C71">
        <f>'input sheet'!G71-'input sheet'!F71</f>
        <v>249.60000000000002</v>
      </c>
      <c r="D71" s="10">
        <f>('input sheet'!I71+'input sheet'!F71)*0.21</f>
        <v>62.265000000000001</v>
      </c>
      <c r="E71">
        <f>'input sheet'!H71+('input sheet'!I71+'input sheet'!F71)*0.79</f>
        <v>686.63499999999999</v>
      </c>
      <c r="F71">
        <f>'input sheet'!L71</f>
        <v>998.5</v>
      </c>
      <c r="H71" s="12">
        <f t="shared" si="0"/>
        <v>0.39586582295006295</v>
      </c>
      <c r="I71" s="12">
        <f t="shared" si="1"/>
        <v>0.79344824065153563</v>
      </c>
      <c r="J71" s="12">
        <f>(C71/D71)/((F71*0.2958)/('result sheet'!F71*0.1479))</f>
        <v>2.0043363045049389</v>
      </c>
      <c r="K71">
        <v>3351.3160768483631</v>
      </c>
      <c r="L71">
        <v>187.31351566000842</v>
      </c>
      <c r="M71">
        <v>10000</v>
      </c>
      <c r="N71" s="15">
        <v>5.6156597234711517E-2</v>
      </c>
      <c r="O71" s="15">
        <v>0.1341448900347153</v>
      </c>
      <c r="P71" s="15">
        <v>7.6111112394211256E-2</v>
      </c>
      <c r="Q71" s="15">
        <v>9.1828599659684901E-2</v>
      </c>
      <c r="R71" s="15">
        <v>8.4753092325526941E-2</v>
      </c>
      <c r="T71" s="13" t="s">
        <v>131</v>
      </c>
      <c r="U71" s="13" t="s">
        <v>131</v>
      </c>
      <c r="V71" s="13" t="s">
        <v>131</v>
      </c>
      <c r="W71">
        <v>4.08</v>
      </c>
      <c r="X71">
        <v>1310.5</v>
      </c>
      <c r="Y71">
        <v>0.42</v>
      </c>
      <c r="Z71">
        <v>1.7</v>
      </c>
    </row>
    <row r="72" spans="1:26" x14ac:dyDescent="0.25">
      <c r="A72" s="4" t="s">
        <v>55</v>
      </c>
      <c r="B72" s="6">
        <v>67</v>
      </c>
      <c r="C72">
        <f>'input sheet'!G72-'input sheet'!F72</f>
        <v>249.60000000000002</v>
      </c>
      <c r="D72" s="10">
        <f>('input sheet'!I72+'input sheet'!F72)*0.21</f>
        <v>62.265000000000001</v>
      </c>
      <c r="E72">
        <f>'input sheet'!H72+('input sheet'!I72+'input sheet'!F72)*0.79</f>
        <v>686.63499999999999</v>
      </c>
      <c r="F72">
        <f>'input sheet'!L72</f>
        <v>998.5</v>
      </c>
      <c r="H72" s="12">
        <f t="shared" si="0"/>
        <v>0.39586582295006295</v>
      </c>
      <c r="I72" s="12">
        <f t="shared" si="1"/>
        <v>0.79344824065153563</v>
      </c>
      <c r="J72" s="12">
        <f>(C72/D72)/((F72*0.2958)/('result sheet'!F72*0.1479))</f>
        <v>2.0043363045049389</v>
      </c>
      <c r="K72">
        <v>3240.7674987998771</v>
      </c>
      <c r="L72">
        <v>214.52166206625773</v>
      </c>
      <c r="M72">
        <v>15000</v>
      </c>
      <c r="N72" s="15">
        <v>7.8769304859582071E-2</v>
      </c>
      <c r="O72" s="15">
        <v>0.16237827090883314</v>
      </c>
      <c r="P72" s="15">
        <v>9.2580917380872582E-2</v>
      </c>
      <c r="Q72" s="15">
        <v>0.11859430621317353</v>
      </c>
      <c r="R72" s="15">
        <v>0.11012192340815193</v>
      </c>
      <c r="T72" s="13" t="s">
        <v>131</v>
      </c>
      <c r="U72" s="13" t="s">
        <v>131</v>
      </c>
      <c r="V72" s="13" t="s">
        <v>131</v>
      </c>
      <c r="W72">
        <v>4.08</v>
      </c>
      <c r="X72">
        <v>1310.5</v>
      </c>
      <c r="Y72">
        <v>0.42</v>
      </c>
      <c r="Z72">
        <v>1.7</v>
      </c>
    </row>
    <row r="73" spans="1:26" x14ac:dyDescent="0.25">
      <c r="A73" s="4" t="s">
        <v>55</v>
      </c>
      <c r="B73" s="6">
        <v>68</v>
      </c>
      <c r="C73">
        <f>'input sheet'!G73-'input sheet'!F73</f>
        <v>249.60000000000002</v>
      </c>
      <c r="D73" s="10">
        <f>('input sheet'!I73+'input sheet'!F73)*0.21</f>
        <v>62.265000000000001</v>
      </c>
      <c r="E73">
        <f>'input sheet'!H73+('input sheet'!I73+'input sheet'!F73)*0.79</f>
        <v>686.63499999999999</v>
      </c>
      <c r="F73">
        <f>'input sheet'!L73</f>
        <v>998.5</v>
      </c>
      <c r="H73" s="12">
        <f t="shared" si="0"/>
        <v>0.39586582295006295</v>
      </c>
      <c r="I73" s="12">
        <f t="shared" si="1"/>
        <v>0.79344824065153563</v>
      </c>
      <c r="J73" s="12">
        <f>(C73/D73)/((F73*0.2958)/('result sheet'!F73*0.1479))</f>
        <v>2.0043363045049389</v>
      </c>
      <c r="K73">
        <v>3277.5239272271347</v>
      </c>
      <c r="L73">
        <v>234.55312544660953</v>
      </c>
      <c r="M73">
        <v>20000</v>
      </c>
      <c r="N73" s="15">
        <v>0.10742163093546379</v>
      </c>
      <c r="O73" s="15">
        <v>0.19584418962049269</v>
      </c>
      <c r="P73" s="15">
        <v>0.11715736074681687</v>
      </c>
      <c r="Q73" s="15">
        <v>0.14400031728544871</v>
      </c>
      <c r="R73" s="15">
        <v>0.13232843250512491</v>
      </c>
      <c r="T73" s="13" t="s">
        <v>131</v>
      </c>
      <c r="U73" s="13" t="s">
        <v>131</v>
      </c>
      <c r="V73" s="13" t="s">
        <v>131</v>
      </c>
      <c r="W73">
        <v>4.08</v>
      </c>
      <c r="X73">
        <v>1310.5</v>
      </c>
      <c r="Y73">
        <v>0.42</v>
      </c>
      <c r="Z73">
        <v>1.7</v>
      </c>
    </row>
    <row r="74" spans="1:26" x14ac:dyDescent="0.25">
      <c r="A74" s="4" t="s">
        <v>55</v>
      </c>
      <c r="B74" s="6">
        <v>69</v>
      </c>
      <c r="C74">
        <f>'input sheet'!G74-'input sheet'!F74</f>
        <v>251.39999999999998</v>
      </c>
      <c r="D74" s="10">
        <f>('input sheet'!I74+'input sheet'!F74)*0.21</f>
        <v>61.656000000000027</v>
      </c>
      <c r="E74">
        <f>'input sheet'!H74+('input sheet'!I74+'input sheet'!F74)*0.79</f>
        <v>684.64400000000012</v>
      </c>
      <c r="F74">
        <f>'input sheet'!L74</f>
        <v>997.7</v>
      </c>
      <c r="H74" s="12">
        <f t="shared" si="0"/>
        <v>0.39335959767985901</v>
      </c>
      <c r="I74" s="12">
        <f t="shared" si="1"/>
        <v>0.80195441527764122</v>
      </c>
      <c r="J74" s="12">
        <f>(C74/D74)/((F74*0.2958)/('result sheet'!F74*0.1479))</f>
        <v>2.0387310237446465</v>
      </c>
      <c r="K74">
        <v>3270.820478588696</v>
      </c>
      <c r="L74">
        <v>276.22584455348499</v>
      </c>
      <c r="M74">
        <v>30000</v>
      </c>
      <c r="N74" s="15">
        <v>0.16047399904732779</v>
      </c>
      <c r="O74" s="15">
        <v>0.27012541255238925</v>
      </c>
      <c r="P74" s="15">
        <v>0.15254022040194168</v>
      </c>
      <c r="Q74" s="15">
        <v>0.19967751279097015</v>
      </c>
      <c r="R74" s="15">
        <v>0.1835686493424678</v>
      </c>
      <c r="T74" s="12">
        <f>U74/W74</f>
        <v>5.3921568627450983E-2</v>
      </c>
      <c r="U74">
        <v>0.22</v>
      </c>
      <c r="V74">
        <v>7.4000000000000003E-3</v>
      </c>
      <c r="W74">
        <v>4.08</v>
      </c>
      <c r="X74">
        <v>1310.5</v>
      </c>
      <c r="Y74">
        <v>0.42</v>
      </c>
      <c r="Z74">
        <v>1.7</v>
      </c>
    </row>
    <row r="75" spans="1:26" x14ac:dyDescent="0.25">
      <c r="A75" s="4" t="s">
        <v>55</v>
      </c>
      <c r="B75" s="6">
        <v>70</v>
      </c>
      <c r="C75">
        <f>'input sheet'!G75-'input sheet'!F75</f>
        <v>253.6</v>
      </c>
      <c r="D75" s="10">
        <f>('input sheet'!I75+'input sheet'!F75)*0.21</f>
        <v>93.198000000000008</v>
      </c>
      <c r="E75">
        <f>'input sheet'!H75+('input sheet'!I75+'input sheet'!F75)*0.79</f>
        <v>649.20200000000011</v>
      </c>
      <c r="F75">
        <f>'input sheet'!L75</f>
        <v>996</v>
      </c>
      <c r="H75" s="12">
        <f t="shared" si="0"/>
        <v>0.59771819481359723</v>
      </c>
      <c r="I75" s="12">
        <f t="shared" si="1"/>
        <v>0.81322203375999613</v>
      </c>
      <c r="J75" s="12">
        <f>(C75/D75)/((F75*0.2958)/('result sheet'!F75*0.1479))</f>
        <v>1.3605442176870748</v>
      </c>
      <c r="K75">
        <v>3354.148635457258</v>
      </c>
      <c r="L75">
        <v>46.697437757681762</v>
      </c>
      <c r="M75">
        <v>100</v>
      </c>
      <c r="N75" s="15">
        <v>5.6251565343698939E-4</v>
      </c>
      <c r="O75" s="15">
        <v>1.6985535050317111E-2</v>
      </c>
      <c r="P75" s="15">
        <v>3.3560646712068112E-3</v>
      </c>
      <c r="Q75" s="15">
        <v>5.1545078921680521E-3</v>
      </c>
      <c r="R75" s="15"/>
      <c r="T75" s="13" t="s">
        <v>135</v>
      </c>
      <c r="U75" s="13" t="s">
        <v>135</v>
      </c>
      <c r="V75" s="13" t="s">
        <v>135</v>
      </c>
      <c r="W75">
        <v>5.31</v>
      </c>
      <c r="X75">
        <v>1761.7</v>
      </c>
      <c r="Y75">
        <v>1.31</v>
      </c>
      <c r="Z75">
        <v>6.92</v>
      </c>
    </row>
    <row r="76" spans="1:26" x14ac:dyDescent="0.25">
      <c r="A76" s="4" t="s">
        <v>55</v>
      </c>
      <c r="B76" s="6">
        <v>71</v>
      </c>
      <c r="C76">
        <f>'input sheet'!G76-'input sheet'!F76</f>
        <v>252.3</v>
      </c>
      <c r="D76" s="10">
        <f>('input sheet'!I76+'input sheet'!F76)*0.21</f>
        <v>77.531999999999996</v>
      </c>
      <c r="E76">
        <f>'input sheet'!H76+('input sheet'!I76+'input sheet'!F76)*0.79</f>
        <v>666.36799999999994</v>
      </c>
      <c r="F76">
        <f>'input sheet'!L76</f>
        <v>996.2</v>
      </c>
      <c r="H76" s="12">
        <f t="shared" si="0"/>
        <v>0.49624286454781513</v>
      </c>
      <c r="I76" s="12">
        <f t="shared" si="1"/>
        <v>0.80742193368811432</v>
      </c>
      <c r="J76" s="12">
        <f>(C76/D76)/((F76*0.2958)/('result sheet'!F76*0.1479))</f>
        <v>1.627070112985606</v>
      </c>
      <c r="K76">
        <v>3727.5877603351232</v>
      </c>
      <c r="L76">
        <v>53.453505972675167</v>
      </c>
      <c r="M76">
        <v>100</v>
      </c>
      <c r="N76" s="15">
        <v>6.9474552555001104E-4</v>
      </c>
      <c r="O76" s="15">
        <v>2.0150795857427503E-2</v>
      </c>
      <c r="P76" s="15">
        <v>3.7964033346022151E-3</v>
      </c>
      <c r="Q76" s="15">
        <v>5.9987973250078767E-3</v>
      </c>
      <c r="R76" s="15"/>
      <c r="T76" s="12">
        <f>U76/W76</f>
        <v>0.48297872340425529</v>
      </c>
      <c r="U76">
        <v>2.27</v>
      </c>
      <c r="V76" s="13" t="s">
        <v>134</v>
      </c>
      <c r="W76">
        <v>4.7</v>
      </c>
      <c r="X76">
        <v>1534.7</v>
      </c>
      <c r="Y76">
        <v>0.93</v>
      </c>
      <c r="Z76">
        <v>4.37</v>
      </c>
    </row>
  </sheetData>
  <autoFilter ref="A1:Z76" xr:uid="{E51AF7D1-15A3-4E65-AA23-7C174E9341BE}"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A613B36632924792A5AA58637AFB37" ma:contentTypeVersion="2" ma:contentTypeDescription="Opprett et nytt dokument." ma:contentTypeScope="" ma:versionID="ce0618acf0da81b9d9403605a73229fe">
  <xsd:schema xmlns:xsd="http://www.w3.org/2001/XMLSchema" xmlns:xs="http://www.w3.org/2001/XMLSchema" xmlns:p="http://schemas.microsoft.com/office/2006/metadata/properties" xmlns:ns2="b2b2e93b-e599-4d9c-9837-0d65bc3f46c2" targetNamespace="http://schemas.microsoft.com/office/2006/metadata/properties" ma:root="true" ma:fieldsID="1a30192c08dce63db33bdc749e65a4e1" ns2:_="">
    <xsd:import namespace="b2b2e93b-e599-4d9c-9837-0d65bc3f4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2e93b-e599-4d9c-9837-0d65bc3f4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3AEDE-61E2-47D3-B093-B3094A1FD8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625B6-B852-424F-B713-874443290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DFD65-7D94-415F-AAD6-25441277B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2e93b-e599-4d9c-9837-0d65bc3f4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sheet</vt:lpstr>
      <vt:lpstr>result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Sarthak</dc:creator>
  <cp:keywords/>
  <dc:description/>
  <cp:lastModifiedBy>Sarthak</cp:lastModifiedBy>
  <cp:revision/>
  <dcterms:created xsi:type="dcterms:W3CDTF">2022-02-21T09:27:26Z</dcterms:created>
  <dcterms:modified xsi:type="dcterms:W3CDTF">2022-05-18T11:44:17Z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0x01010048A613B36632924792A5AA58637AFB37</vt:lpwstr>
  </property>
</Properties>
</file>